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37E998C4-C9E5-D4B9-71C8-EB1FF731991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NDURANCE\2013\"/>
    </mc:Choice>
  </mc:AlternateContent>
  <bookViews>
    <workbookView xWindow="9600" yWindow="-15" windowWidth="9645" windowHeight="9555" tabRatio="592" firstSheet="1" activeTab="1"/>
  </bookViews>
  <sheets>
    <sheet name="CAMPEONES" sheetId="40" state="hidden" r:id="rId1"/>
    <sheet name="CAMPEONES " sheetId="52" r:id="rId2"/>
    <sheet name="EQUIPOS" sheetId="21" r:id="rId3"/>
    <sheet name="ELITE ABIERTA" sheetId="35" r:id="rId4"/>
    <sheet name="ELITE JUVENIL" sheetId="33" r:id="rId5"/>
    <sheet name="ELITE CABALLOS" sheetId="49" r:id="rId6"/>
    <sheet name="NOVICIOS ABIERTA" sheetId="43" r:id="rId7"/>
    <sheet name="NOVICIOS JUVENIL" sheetId="50" r:id="rId8"/>
    <sheet name="NOVICIOS MENORES" sheetId="45" r:id="rId9"/>
    <sheet name="NOVICIOS CABALLOS" sheetId="51" r:id="rId10"/>
    <sheet name="INFANTIL" sheetId="46" r:id="rId11"/>
    <sheet name="BINOMIOS" sheetId="47" r:id="rId12"/>
    <sheet name="MEJOR CONDICIÓN AB" sheetId="41" r:id="rId13"/>
    <sheet name="MEJOR CON JU" sheetId="42" r:id="rId14"/>
    <sheet name="SUPER CABALLO" sheetId="48" r:id="rId15"/>
  </sheets>
  <definedNames>
    <definedName name="_xlnm.Print_Area" localSheetId="11">BINOMIOS!$B$1:$M$129</definedName>
    <definedName name="_xlnm.Print_Area" localSheetId="3">'ELITE ABIERTA'!$B$1:$K$31</definedName>
    <definedName name="_xlnm.Print_Area" localSheetId="5">'ELITE CABALLOS'!$B$1:$K$61</definedName>
    <definedName name="_xlnm.Print_Area" localSheetId="4">'ELITE JUVENIL'!$B$1:$K$27</definedName>
    <definedName name="_xlnm.Print_Area" localSheetId="2">EQUIPOS!$A$1:$T$24</definedName>
    <definedName name="_xlnm.Print_Area" localSheetId="10">INFANTIL!$B$1:$K$31</definedName>
    <definedName name="_xlnm.Print_Area" localSheetId="13">'MEJOR CON JU'!$C$1:$Q$26</definedName>
    <definedName name="_xlnm.Print_Area" localSheetId="12">'MEJOR CONDICIÓN AB'!$C$1:$Q$31</definedName>
    <definedName name="_xlnm.Print_Area" localSheetId="6">'NOVICIOS ABIERTA'!$B$1:$K$75</definedName>
    <definedName name="_xlnm.Print_Area" localSheetId="9">'NOVICIOS CABALLOS'!$B$1:$L$79</definedName>
    <definedName name="_xlnm.Print_Area" localSheetId="7">'NOVICIOS JUVENIL'!$B$1:$K$64</definedName>
    <definedName name="_xlnm.Print_Area" localSheetId="8">'NOVICIOS MENORES'!$B$1:$K$31</definedName>
    <definedName name="_xlnm.Print_Area" localSheetId="14">'SUPER CABALLO'!$B$1:$M$222</definedName>
    <definedName name="CO" localSheetId="11">#REF!</definedName>
    <definedName name="CO" localSheetId="0">#REF!</definedName>
    <definedName name="CO" localSheetId="1">#REF!</definedName>
    <definedName name="CO" localSheetId="3">#REF!</definedName>
    <definedName name="CO" localSheetId="5">#REF!</definedName>
    <definedName name="CO" localSheetId="4">#REF!</definedName>
    <definedName name="CO" localSheetId="10">#REF!</definedName>
    <definedName name="CO" localSheetId="13">#REF!</definedName>
    <definedName name="CO" localSheetId="12">#REF!</definedName>
    <definedName name="CO" localSheetId="6">#REF!</definedName>
    <definedName name="CO" localSheetId="9">#REF!</definedName>
    <definedName name="CO" localSheetId="7">#REF!</definedName>
    <definedName name="CO" localSheetId="8">#REF!</definedName>
    <definedName name="CO" localSheetId="14">#REF!</definedName>
    <definedName name="CO">#REF!</definedName>
    <definedName name="COPIA" localSheetId="11">#REF!</definedName>
    <definedName name="COPIA" localSheetId="0">#REF!</definedName>
    <definedName name="COPIA" localSheetId="1">#REF!</definedName>
    <definedName name="COPIA" localSheetId="3">#REF!</definedName>
    <definedName name="COPIA" localSheetId="5">#REF!</definedName>
    <definedName name="COPIA" localSheetId="4">#REF!</definedName>
    <definedName name="COPIA" localSheetId="10">#REF!</definedName>
    <definedName name="COPIA" localSheetId="13">#REF!</definedName>
    <definedName name="COPIA" localSheetId="12">#REF!</definedName>
    <definedName name="COPIA" localSheetId="6">#REF!</definedName>
    <definedName name="COPIA" localSheetId="9">#REF!</definedName>
    <definedName name="COPIA" localSheetId="7">#REF!</definedName>
    <definedName name="COPIA" localSheetId="8">#REF!</definedName>
    <definedName name="COPIA" localSheetId="14">#REF!</definedName>
    <definedName name="COPIA">#REF!</definedName>
    <definedName name="dado" localSheetId="11">#REF!</definedName>
    <definedName name="dado" localSheetId="0">#REF!</definedName>
    <definedName name="dado" localSheetId="1">#REF!</definedName>
    <definedName name="dado" localSheetId="3">#REF!</definedName>
    <definedName name="dado" localSheetId="5">#REF!</definedName>
    <definedName name="dado" localSheetId="4">#REF!</definedName>
    <definedName name="dado" localSheetId="10">#REF!</definedName>
    <definedName name="dado" localSheetId="13">#REF!</definedName>
    <definedName name="dado" localSheetId="12">#REF!</definedName>
    <definedName name="dado" localSheetId="6">#REF!</definedName>
    <definedName name="dado" localSheetId="9">#REF!</definedName>
    <definedName name="dado" localSheetId="7">#REF!</definedName>
    <definedName name="dado" localSheetId="8">#REF!</definedName>
    <definedName name="dado" localSheetId="14">#REF!</definedName>
    <definedName name="dado">#REF!</definedName>
    <definedName name="E" localSheetId="11">#REF!</definedName>
    <definedName name="E" localSheetId="0">#REF!</definedName>
    <definedName name="E" localSheetId="1">#REF!</definedName>
    <definedName name="E" localSheetId="3">#REF!</definedName>
    <definedName name="E" localSheetId="5">#REF!</definedName>
    <definedName name="E" localSheetId="4">#REF!</definedName>
    <definedName name="E" localSheetId="10">#REF!</definedName>
    <definedName name="E" localSheetId="13">#REF!</definedName>
    <definedName name="E" localSheetId="12">#REF!</definedName>
    <definedName name="E" localSheetId="6">#REF!</definedName>
    <definedName name="E" localSheetId="9">#REF!</definedName>
    <definedName name="E" localSheetId="7">#REF!</definedName>
    <definedName name="E" localSheetId="8">#REF!</definedName>
    <definedName name="E" localSheetId="14">#REF!</definedName>
    <definedName name="E">#REF!</definedName>
    <definedName name="JLKJ" localSheetId="11">#REF!</definedName>
    <definedName name="JLKJ" localSheetId="0">#REF!</definedName>
    <definedName name="JLKJ" localSheetId="1">#REF!</definedName>
    <definedName name="JLKJ" localSheetId="3">#REF!</definedName>
    <definedName name="JLKJ" localSheetId="5">#REF!</definedName>
    <definedName name="JLKJ" localSheetId="4">#REF!</definedName>
    <definedName name="JLKJ" localSheetId="10">#REF!</definedName>
    <definedName name="JLKJ" localSheetId="13">#REF!</definedName>
    <definedName name="JLKJ" localSheetId="12">#REF!</definedName>
    <definedName name="JLKJ" localSheetId="6">#REF!</definedName>
    <definedName name="JLKJ" localSheetId="9">#REF!</definedName>
    <definedName name="JLKJ" localSheetId="7">#REF!</definedName>
    <definedName name="JLKJ" localSheetId="8">#REF!</definedName>
    <definedName name="JLKJ" localSheetId="14">#REF!</definedName>
    <definedName name="JLKJ">#REF!</definedName>
    <definedName name="K" localSheetId="11">#REF!</definedName>
    <definedName name="K" localSheetId="0">#REF!</definedName>
    <definedName name="K" localSheetId="1">#REF!</definedName>
    <definedName name="K" localSheetId="3">#REF!</definedName>
    <definedName name="K" localSheetId="5">#REF!</definedName>
    <definedName name="K" localSheetId="4">#REF!</definedName>
    <definedName name="K" localSheetId="10">#REF!</definedName>
    <definedName name="K" localSheetId="13">#REF!</definedName>
    <definedName name="K" localSheetId="12">#REF!</definedName>
    <definedName name="K" localSheetId="6">#REF!</definedName>
    <definedName name="K" localSheetId="9">#REF!</definedName>
    <definedName name="K" localSheetId="7">#REF!</definedName>
    <definedName name="K" localSheetId="8">#REF!</definedName>
    <definedName name="K" localSheetId="14">#REF!</definedName>
    <definedName name="K">#REF!</definedName>
  </definedNames>
  <calcPr calcId="152511"/>
</workbook>
</file>

<file path=xl/calcChain.xml><?xml version="1.0" encoding="utf-8"?>
<calcChain xmlns="http://schemas.openxmlformats.org/spreadsheetml/2006/main">
  <c r="O24" i="47" l="1"/>
  <c r="M12" i="35"/>
  <c r="P9" i="47" l="1"/>
  <c r="O52" i="47"/>
  <c r="O91" i="47"/>
  <c r="O90" i="47"/>
  <c r="O88" i="47"/>
  <c r="O84" i="47"/>
  <c r="O81" i="47"/>
  <c r="O78" i="47"/>
  <c r="O73" i="47"/>
  <c r="O46" i="47"/>
  <c r="O51" i="47"/>
  <c r="O25" i="47"/>
  <c r="P25" i="47" s="1"/>
  <c r="O34" i="47"/>
  <c r="O66" i="47"/>
  <c r="O23" i="47"/>
  <c r="O20" i="47"/>
  <c r="P20" i="47" s="1"/>
  <c r="O15" i="47"/>
  <c r="O26" i="47"/>
  <c r="O38" i="47"/>
  <c r="O27" i="47"/>
  <c r="O18" i="47"/>
  <c r="O10" i="47"/>
  <c r="P10" i="47" s="1"/>
  <c r="O14" i="47"/>
  <c r="P14" i="47" s="1"/>
  <c r="O31" i="47"/>
  <c r="O16" i="47"/>
  <c r="O17" i="47"/>
  <c r="O7" i="47"/>
  <c r="O9" i="47"/>
  <c r="O11" i="47"/>
  <c r="P11" i="47" s="1"/>
  <c r="O37" i="47"/>
  <c r="O8" i="47"/>
  <c r="P8" i="47" s="1"/>
  <c r="O12" i="47"/>
  <c r="M7" i="46"/>
  <c r="N7" i="46" s="1"/>
  <c r="N8" i="45"/>
  <c r="M8" i="45"/>
  <c r="M10" i="45"/>
  <c r="M9" i="45"/>
  <c r="M7" i="45"/>
  <c r="N8" i="51"/>
  <c r="N9" i="51"/>
  <c r="N22" i="51"/>
  <c r="N15" i="51"/>
  <c r="N10" i="51"/>
  <c r="N7" i="51"/>
  <c r="O7" i="51" s="1"/>
  <c r="N13" i="51"/>
  <c r="O13" i="51" s="1"/>
  <c r="N25" i="51"/>
  <c r="N34" i="51"/>
  <c r="O77" i="51"/>
  <c r="O76" i="51"/>
  <c r="O22" i="51"/>
  <c r="O34" i="51"/>
  <c r="L79" i="51"/>
  <c r="N11" i="51"/>
  <c r="N51" i="51"/>
  <c r="N50" i="51"/>
  <c r="N47" i="51"/>
  <c r="N45" i="51"/>
  <c r="N41" i="51"/>
  <c r="N20" i="51"/>
  <c r="N21" i="51"/>
  <c r="N26" i="51"/>
  <c r="N30" i="51"/>
  <c r="N29" i="51"/>
  <c r="M10" i="50"/>
  <c r="M9" i="50"/>
  <c r="M8" i="50"/>
  <c r="N8" i="50" s="1"/>
  <c r="M7" i="50"/>
  <c r="N7" i="50" s="1"/>
  <c r="M15" i="50"/>
  <c r="M29" i="43"/>
  <c r="M13" i="43"/>
  <c r="M26" i="43"/>
  <c r="M24" i="43"/>
  <c r="M22" i="43"/>
  <c r="M21" i="43"/>
  <c r="M18" i="43"/>
  <c r="M9" i="43"/>
  <c r="N9" i="43" s="1"/>
  <c r="M14" i="43"/>
  <c r="M7" i="43"/>
  <c r="M8" i="43"/>
  <c r="N8" i="43" s="1"/>
  <c r="M22" i="49"/>
  <c r="M18" i="49"/>
  <c r="M16" i="49"/>
  <c r="M14" i="49"/>
  <c r="M26" i="49"/>
  <c r="M13" i="49"/>
  <c r="M7" i="49"/>
  <c r="M10" i="49"/>
  <c r="N10" i="49" s="1"/>
  <c r="M9" i="49"/>
  <c r="N9" i="49" s="1"/>
  <c r="M8" i="49"/>
  <c r="M11" i="49"/>
  <c r="M10" i="33"/>
  <c r="M12" i="33"/>
  <c r="M9" i="33"/>
  <c r="M8" i="33"/>
  <c r="M7" i="33"/>
  <c r="N24" i="33"/>
  <c r="N25" i="33"/>
  <c r="M11" i="35"/>
  <c r="M8" i="35"/>
  <c r="N8" i="35" s="1"/>
  <c r="M19" i="35"/>
  <c r="M7" i="35"/>
  <c r="M9" i="35"/>
  <c r="S7" i="21"/>
  <c r="O14" i="51" l="1"/>
  <c r="O8" i="51"/>
  <c r="O9" i="51"/>
  <c r="O16" i="51"/>
  <c r="O17" i="51"/>
  <c r="O18" i="51"/>
  <c r="O19" i="51"/>
  <c r="O12" i="51"/>
  <c r="O11" i="51"/>
  <c r="O23" i="51"/>
  <c r="O10" i="51"/>
  <c r="O20" i="51"/>
  <c r="O28" i="51"/>
  <c r="O31" i="51"/>
  <c r="O32" i="51"/>
  <c r="O33" i="51"/>
  <c r="O35" i="51"/>
  <c r="O36" i="51"/>
  <c r="O24" i="51"/>
  <c r="O37" i="51"/>
  <c r="O38" i="51"/>
  <c r="O39" i="51"/>
  <c r="O40" i="51"/>
  <c r="O42" i="51"/>
  <c r="O21" i="51"/>
  <c r="O43" i="51"/>
  <c r="O44" i="51"/>
  <c r="O46" i="51"/>
  <c r="O48" i="51"/>
  <c r="O49" i="51"/>
  <c r="O52" i="51"/>
  <c r="O53" i="51"/>
  <c r="O54" i="51"/>
  <c r="O55" i="51"/>
  <c r="O56" i="51"/>
  <c r="O57" i="51"/>
  <c r="O58" i="51"/>
  <c r="O59" i="51"/>
  <c r="O60" i="51"/>
  <c r="O61" i="51"/>
  <c r="O62" i="51"/>
  <c r="O63" i="51"/>
  <c r="O27" i="51"/>
  <c r="O64" i="51"/>
  <c r="O65" i="51"/>
  <c r="O66" i="51"/>
  <c r="O67" i="51"/>
  <c r="O68" i="51"/>
  <c r="O15" i="51"/>
  <c r="O25" i="51"/>
  <c r="O69" i="51"/>
  <c r="O70" i="51"/>
  <c r="O71" i="51"/>
  <c r="O72" i="51"/>
  <c r="O73" i="51"/>
  <c r="O74" i="51"/>
  <c r="O75" i="51"/>
  <c r="O26" i="51"/>
  <c r="N28" i="35" l="1"/>
  <c r="N27" i="35"/>
  <c r="N26" i="35"/>
  <c r="N25" i="35"/>
  <c r="N24" i="35"/>
  <c r="N23" i="35"/>
  <c r="N20" i="35"/>
  <c r="N22" i="35"/>
  <c r="N21" i="35"/>
  <c r="N12" i="35"/>
  <c r="N11" i="35"/>
  <c r="N18" i="35"/>
  <c r="N17" i="35"/>
  <c r="N9" i="35"/>
  <c r="N16" i="35"/>
  <c r="N15" i="35"/>
  <c r="N14" i="35"/>
  <c r="N13" i="35"/>
  <c r="N7" i="35"/>
  <c r="N10" i="35"/>
  <c r="O51" i="51" l="1"/>
  <c r="O50" i="51"/>
  <c r="O47" i="51"/>
  <c r="O45" i="51"/>
  <c r="O41" i="51"/>
  <c r="O30" i="51"/>
  <c r="O29" i="51"/>
  <c r="P115" i="47"/>
  <c r="P119" i="47"/>
  <c r="P92" i="47"/>
  <c r="P100" i="47"/>
  <c r="P83" i="47"/>
  <c r="P37" i="47"/>
  <c r="P31" i="47"/>
  <c r="P38" i="47"/>
  <c r="P66" i="47"/>
  <c r="P51" i="47"/>
  <c r="P73" i="47"/>
  <c r="P78" i="47"/>
  <c r="P81" i="47"/>
  <c r="P84" i="47"/>
  <c r="P88" i="47"/>
  <c r="P90" i="47"/>
  <c r="P91" i="47"/>
  <c r="P52" i="47"/>
  <c r="P126" i="47"/>
  <c r="P164" i="48"/>
  <c r="P163" i="48"/>
  <c r="P162" i="48"/>
  <c r="P161" i="48"/>
  <c r="P160" i="48"/>
  <c r="P159" i="48"/>
  <c r="P158" i="48"/>
  <c r="P157" i="48"/>
  <c r="P156" i="48"/>
  <c r="P155" i="48"/>
  <c r="P154" i="48"/>
  <c r="P153" i="48"/>
  <c r="P152" i="48"/>
  <c r="P151" i="48"/>
  <c r="P35" i="48"/>
  <c r="P34" i="48"/>
  <c r="P33" i="48"/>
  <c r="P32" i="48"/>
  <c r="P31" i="48"/>
  <c r="M240" i="48"/>
  <c r="M222" i="48"/>
  <c r="P219" i="48"/>
  <c r="P218" i="48"/>
  <c r="P217" i="48"/>
  <c r="P216" i="48"/>
  <c r="P215" i="48"/>
  <c r="P214" i="48"/>
  <c r="P213" i="48"/>
  <c r="P212" i="48"/>
  <c r="P211" i="48"/>
  <c r="P210" i="48"/>
  <c r="P23" i="48"/>
  <c r="P150" i="48"/>
  <c r="P37" i="48"/>
  <c r="P149" i="48"/>
  <c r="P148" i="48"/>
  <c r="P147" i="48"/>
  <c r="P146" i="48"/>
  <c r="P145" i="48"/>
  <c r="P144" i="48"/>
  <c r="P143" i="48"/>
  <c r="P142" i="48"/>
  <c r="P141" i="48"/>
  <c r="P140" i="48"/>
  <c r="P139" i="48"/>
  <c r="P138" i="48"/>
  <c r="P137" i="48"/>
  <c r="P136" i="48"/>
  <c r="P135" i="48"/>
  <c r="P134" i="48"/>
  <c r="P133" i="48"/>
  <c r="P132" i="48"/>
  <c r="P131" i="48"/>
  <c r="P130" i="48"/>
  <c r="P129" i="48"/>
  <c r="P128" i="48"/>
  <c r="P127" i="48"/>
  <c r="P126" i="48"/>
  <c r="P125" i="48"/>
  <c r="P124" i="48"/>
  <c r="P123" i="48"/>
  <c r="P122" i="48"/>
  <c r="P121" i="48"/>
  <c r="P120" i="48"/>
  <c r="P119" i="48"/>
  <c r="P118" i="48"/>
  <c r="P117" i="48"/>
  <c r="P116" i="48"/>
  <c r="P115" i="48"/>
  <c r="P114" i="48"/>
  <c r="P113" i="48"/>
  <c r="P112" i="48"/>
  <c r="P111" i="48"/>
  <c r="P110" i="48"/>
  <c r="P109" i="48"/>
  <c r="P108" i="48"/>
  <c r="P107" i="48"/>
  <c r="P106" i="48"/>
  <c r="P105" i="48"/>
  <c r="P104" i="48"/>
  <c r="P103" i="48"/>
  <c r="P102" i="48"/>
  <c r="P101" i="48"/>
  <c r="P100" i="48"/>
  <c r="P99" i="48"/>
  <c r="P98" i="48"/>
  <c r="P97" i="48"/>
  <c r="P96" i="48"/>
  <c r="P95" i="48"/>
  <c r="P94" i="48"/>
  <c r="P93" i="48"/>
  <c r="P92" i="48"/>
  <c r="P91" i="48"/>
  <c r="P90" i="48"/>
  <c r="P89" i="48"/>
  <c r="P88" i="48"/>
  <c r="P87" i="48"/>
  <c r="P86" i="48"/>
  <c r="P85" i="48"/>
  <c r="P84" i="48"/>
  <c r="P83" i="48"/>
  <c r="P82" i="48"/>
  <c r="P81" i="48"/>
  <c r="P80" i="48"/>
  <c r="P79" i="48"/>
  <c r="P78" i="48"/>
  <c r="P77" i="48"/>
  <c r="P76" i="48"/>
  <c r="P75" i="48"/>
  <c r="P74" i="48"/>
  <c r="P73" i="48"/>
  <c r="P72" i="48"/>
  <c r="P36" i="48"/>
  <c r="P71" i="48"/>
  <c r="P70" i="48"/>
  <c r="P69" i="48"/>
  <c r="P68" i="48"/>
  <c r="P67" i="48"/>
  <c r="P66" i="48"/>
  <c r="P65" i="48"/>
  <c r="P64" i="48"/>
  <c r="P63" i="48"/>
  <c r="P62" i="48"/>
  <c r="P61" i="48"/>
  <c r="P60" i="48"/>
  <c r="P59" i="48"/>
  <c r="P58" i="48"/>
  <c r="P57" i="48"/>
  <c r="P56" i="48"/>
  <c r="P55" i="48"/>
  <c r="P54" i="48"/>
  <c r="P53" i="48"/>
  <c r="P52" i="48"/>
  <c r="P51" i="48"/>
  <c r="P50" i="48"/>
  <c r="P49" i="48"/>
  <c r="P48" i="48"/>
  <c r="P47" i="48"/>
  <c r="P21" i="48"/>
  <c r="P38" i="48"/>
  <c r="P20" i="48"/>
  <c r="P30" i="48"/>
  <c r="P29" i="48"/>
  <c r="P28" i="48"/>
  <c r="P27" i="48"/>
  <c r="P26" i="48"/>
  <c r="P18" i="48"/>
  <c r="P25" i="48"/>
  <c r="P24" i="48"/>
  <c r="P15" i="48"/>
  <c r="P10" i="48"/>
  <c r="P22" i="48"/>
  <c r="P46" i="48"/>
  <c r="P13" i="48"/>
  <c r="P16" i="48"/>
  <c r="P45" i="48"/>
  <c r="P19" i="48"/>
  <c r="P17" i="48"/>
  <c r="P14" i="48"/>
  <c r="P39" i="48"/>
  <c r="P12" i="48"/>
  <c r="P40" i="48"/>
  <c r="P11" i="48"/>
  <c r="P44" i="48"/>
  <c r="P43" i="48"/>
  <c r="P9" i="48"/>
  <c r="P8" i="48"/>
  <c r="P42" i="48"/>
  <c r="P7" i="48"/>
  <c r="P41" i="48"/>
  <c r="Q23" i="42"/>
  <c r="Q22" i="42"/>
  <c r="Q21" i="42"/>
  <c r="Q20" i="42"/>
  <c r="Q19" i="42"/>
  <c r="Q18" i="42"/>
  <c r="Q17" i="42"/>
  <c r="Q14" i="42"/>
  <c r="Q11" i="42"/>
  <c r="Q15" i="42"/>
  <c r="Q8" i="42"/>
  <c r="Q13" i="42"/>
  <c r="Q16" i="42"/>
  <c r="Q12" i="42"/>
  <c r="Q9" i="42"/>
  <c r="Q10" i="42"/>
  <c r="Q7" i="42"/>
  <c r="Q29" i="41"/>
  <c r="Q28" i="41"/>
  <c r="Q27" i="41"/>
  <c r="Q26" i="41"/>
  <c r="Q25" i="41"/>
  <c r="Q24" i="41"/>
  <c r="Q23" i="41"/>
  <c r="Q22" i="41"/>
  <c r="Q21" i="41"/>
  <c r="Q16" i="41"/>
  <c r="Q20" i="41"/>
  <c r="Q11" i="41"/>
  <c r="Q19" i="41"/>
  <c r="Q18" i="41"/>
  <c r="Q17" i="41"/>
  <c r="Q10" i="41"/>
  <c r="Q15" i="41"/>
  <c r="Q14" i="41"/>
  <c r="Q8" i="41"/>
  <c r="Q13" i="41"/>
  <c r="Q12" i="41"/>
  <c r="Q9" i="41"/>
  <c r="Q7" i="41"/>
  <c r="M147" i="47"/>
  <c r="M129" i="47"/>
  <c r="P108" i="47"/>
  <c r="P118" i="47"/>
  <c r="P117" i="47"/>
  <c r="P107" i="47"/>
  <c r="P48" i="47"/>
  <c r="P71" i="47"/>
  <c r="P61" i="47"/>
  <c r="P23" i="47"/>
  <c r="P46" i="47"/>
  <c r="P125" i="47"/>
  <c r="P124" i="47"/>
  <c r="P123" i="47"/>
  <c r="P122" i="47"/>
  <c r="P121" i="47"/>
  <c r="P120" i="47"/>
  <c r="P62" i="47"/>
  <c r="P27" i="47"/>
  <c r="P34" i="47"/>
  <c r="P116" i="47"/>
  <c r="P114" i="47"/>
  <c r="P113" i="47"/>
  <c r="P112" i="47"/>
  <c r="P111" i="47"/>
  <c r="P110" i="47"/>
  <c r="P45" i="47"/>
  <c r="P109" i="47"/>
  <c r="P57" i="47"/>
  <c r="P106" i="47"/>
  <c r="P40" i="47"/>
  <c r="P105" i="47"/>
  <c r="P104" i="47"/>
  <c r="P103" i="47"/>
  <c r="P102" i="47"/>
  <c r="P101" i="47"/>
  <c r="P99" i="47"/>
  <c r="P98" i="47"/>
  <c r="P97" i="47"/>
  <c r="P96" i="47"/>
  <c r="P95" i="47"/>
  <c r="P94" i="47"/>
  <c r="P93" i="47"/>
  <c r="P89" i="47"/>
  <c r="P87" i="47"/>
  <c r="P86" i="47"/>
  <c r="P85" i="47"/>
  <c r="P82" i="47"/>
  <c r="P26" i="47"/>
  <c r="P80" i="47"/>
  <c r="P79" i="47"/>
  <c r="P77" i="47"/>
  <c r="P76" i="47"/>
  <c r="P75" i="47"/>
  <c r="P74" i="47"/>
  <c r="P32" i="47"/>
  <c r="P72" i="47"/>
  <c r="P70" i="47"/>
  <c r="P69" i="47"/>
  <c r="P68" i="47"/>
  <c r="K67" i="47"/>
  <c r="P67" i="47"/>
  <c r="P65" i="47"/>
  <c r="P64" i="47"/>
  <c r="P63" i="47"/>
  <c r="P60" i="47"/>
  <c r="P59" i="47"/>
  <c r="P58" i="47"/>
  <c r="P56" i="47"/>
  <c r="P55" i="47"/>
  <c r="P54" i="47"/>
  <c r="P53" i="47"/>
  <c r="P50" i="47"/>
  <c r="P41" i="47"/>
  <c r="P42" i="47"/>
  <c r="P49" i="47"/>
  <c r="P24" i="47"/>
  <c r="P47" i="47"/>
  <c r="P12" i="47"/>
  <c r="P29" i="47"/>
  <c r="P35" i="47"/>
  <c r="P44" i="47"/>
  <c r="P18" i="47"/>
  <c r="P15" i="47"/>
  <c r="P22" i="47"/>
  <c r="K43" i="47"/>
  <c r="P43" i="47" s="1"/>
  <c r="P17" i="47"/>
  <c r="P39" i="47"/>
  <c r="P36" i="47"/>
  <c r="P21" i="47"/>
  <c r="P33" i="47"/>
  <c r="P16" i="47"/>
  <c r="P30" i="47"/>
  <c r="P28" i="47"/>
  <c r="P7" i="47"/>
  <c r="P13" i="47"/>
  <c r="P19" i="47"/>
  <c r="K49" i="46"/>
  <c r="K31" i="46"/>
  <c r="N29" i="46"/>
  <c r="N28" i="46"/>
  <c r="N27" i="46"/>
  <c r="N26" i="46"/>
  <c r="N25" i="46"/>
  <c r="N24" i="46"/>
  <c r="N23" i="46"/>
  <c r="N22" i="46"/>
  <c r="N21" i="46"/>
  <c r="N20" i="46"/>
  <c r="N19" i="46"/>
  <c r="N18" i="46"/>
  <c r="N17" i="46"/>
  <c r="N16" i="46"/>
  <c r="N15" i="46"/>
  <c r="N14" i="46"/>
  <c r="N13" i="46"/>
  <c r="N10" i="46"/>
  <c r="N8" i="46"/>
  <c r="N9" i="46"/>
  <c r="N11" i="46"/>
  <c r="N12" i="46"/>
  <c r="L97" i="51"/>
  <c r="K49" i="45"/>
  <c r="K31" i="45"/>
  <c r="N29" i="45"/>
  <c r="N28" i="45"/>
  <c r="N27" i="45"/>
  <c r="N26" i="45"/>
  <c r="N25" i="45"/>
  <c r="N24" i="45"/>
  <c r="N23" i="45"/>
  <c r="N22" i="45"/>
  <c r="N21" i="45"/>
  <c r="N20" i="45"/>
  <c r="N19" i="45"/>
  <c r="N18" i="45"/>
  <c r="N17" i="45"/>
  <c r="N16" i="45"/>
  <c r="N15" i="45"/>
  <c r="N14" i="45"/>
  <c r="N13" i="45"/>
  <c r="N12" i="45"/>
  <c r="N10" i="45"/>
  <c r="N9" i="45"/>
  <c r="N11" i="45"/>
  <c r="N7" i="45"/>
  <c r="K82" i="50"/>
  <c r="K64" i="50"/>
  <c r="N62" i="50"/>
  <c r="N61" i="50"/>
  <c r="N60" i="50"/>
  <c r="N59" i="50"/>
  <c r="N58" i="50"/>
  <c r="N57" i="50"/>
  <c r="N56" i="50"/>
  <c r="N55" i="50"/>
  <c r="N54" i="50"/>
  <c r="N53" i="50"/>
  <c r="N52" i="50"/>
  <c r="N51" i="50"/>
  <c r="N50" i="50"/>
  <c r="N49" i="50"/>
  <c r="N48" i="50"/>
  <c r="N47" i="50"/>
  <c r="N46" i="50"/>
  <c r="N45" i="50"/>
  <c r="N44" i="50"/>
  <c r="N43" i="50"/>
  <c r="N42" i="50"/>
  <c r="N41" i="50"/>
  <c r="N40" i="50"/>
  <c r="N39" i="50"/>
  <c r="N38" i="50"/>
  <c r="N37" i="50"/>
  <c r="N34" i="50"/>
  <c r="N31" i="50"/>
  <c r="N15" i="50"/>
  <c r="N36" i="50"/>
  <c r="N35" i="50"/>
  <c r="N33" i="50"/>
  <c r="N32" i="50"/>
  <c r="N30" i="50"/>
  <c r="N29" i="50"/>
  <c r="N19" i="50"/>
  <c r="N28" i="50"/>
  <c r="N27" i="50"/>
  <c r="N26" i="50"/>
  <c r="N25" i="50"/>
  <c r="N10" i="50"/>
  <c r="N24" i="50"/>
  <c r="N9" i="50"/>
  <c r="N23" i="50"/>
  <c r="N12" i="50"/>
  <c r="N22" i="50"/>
  <c r="N21" i="50"/>
  <c r="N20" i="50"/>
  <c r="N18" i="50"/>
  <c r="N17" i="50"/>
  <c r="N11" i="50"/>
  <c r="I16" i="50"/>
  <c r="N16" i="50" s="1"/>
  <c r="N14" i="50"/>
  <c r="N13" i="50"/>
  <c r="K93" i="43"/>
  <c r="K75" i="43"/>
  <c r="N73" i="43"/>
  <c r="N72" i="43"/>
  <c r="N71" i="43"/>
  <c r="N70" i="43"/>
  <c r="N69" i="43"/>
  <c r="N68" i="43"/>
  <c r="N67" i="43"/>
  <c r="N66" i="43"/>
  <c r="N65" i="43"/>
  <c r="N64" i="43"/>
  <c r="N63" i="43"/>
  <c r="N62" i="43"/>
  <c r="N61" i="43"/>
  <c r="N60" i="43"/>
  <c r="N59" i="43"/>
  <c r="N58" i="43"/>
  <c r="N57" i="43"/>
  <c r="N56" i="43"/>
  <c r="N55" i="43"/>
  <c r="N54" i="43"/>
  <c r="N53" i="43"/>
  <c r="N52" i="43"/>
  <c r="N51" i="43"/>
  <c r="N50" i="43"/>
  <c r="N49" i="43"/>
  <c r="N48" i="43"/>
  <c r="N47" i="43"/>
  <c r="N46" i="43"/>
  <c r="N45" i="43"/>
  <c r="N44" i="43"/>
  <c r="N43" i="43"/>
  <c r="N42" i="43"/>
  <c r="N29" i="43"/>
  <c r="N26" i="43"/>
  <c r="N24" i="43"/>
  <c r="N22" i="43"/>
  <c r="N21" i="43"/>
  <c r="N18" i="43"/>
  <c r="N14" i="43"/>
  <c r="N38" i="43"/>
  <c r="N34" i="43"/>
  <c r="N41" i="43"/>
  <c r="N40" i="43"/>
  <c r="N39" i="43"/>
  <c r="N37" i="43"/>
  <c r="N36" i="43"/>
  <c r="N35" i="43"/>
  <c r="N33" i="43"/>
  <c r="N32" i="43"/>
  <c r="N31" i="43"/>
  <c r="N30" i="43"/>
  <c r="N28" i="43"/>
  <c r="N27" i="43"/>
  <c r="N25" i="43"/>
  <c r="N23" i="43"/>
  <c r="N13" i="43"/>
  <c r="N20" i="43"/>
  <c r="N19" i="43"/>
  <c r="N17" i="43"/>
  <c r="N7" i="43"/>
  <c r="N11" i="43"/>
  <c r="N16" i="43"/>
  <c r="N15" i="43"/>
  <c r="N12" i="43"/>
  <c r="N10" i="43"/>
  <c r="K79" i="49"/>
  <c r="K61" i="49"/>
  <c r="N59" i="49"/>
  <c r="N58" i="49"/>
  <c r="N57" i="49"/>
  <c r="N56" i="49"/>
  <c r="N55" i="49"/>
  <c r="N54" i="49"/>
  <c r="N53" i="49"/>
  <c r="N52" i="49"/>
  <c r="N51" i="49"/>
  <c r="N50" i="49"/>
  <c r="N49" i="49"/>
  <c r="N48" i="49"/>
  <c r="N47" i="49"/>
  <c r="N46" i="49"/>
  <c r="N26" i="49"/>
  <c r="N18" i="49"/>
  <c r="N35" i="49"/>
  <c r="N41" i="49"/>
  <c r="N32" i="49"/>
  <c r="N30" i="49"/>
  <c r="I45" i="49"/>
  <c r="N45" i="49" s="1"/>
  <c r="N22" i="49"/>
  <c r="N29" i="49"/>
  <c r="N44" i="49"/>
  <c r="N43" i="49"/>
  <c r="N42" i="49"/>
  <c r="N40" i="49"/>
  <c r="N39" i="49"/>
  <c r="N38" i="49"/>
  <c r="N37" i="49"/>
  <c r="N36" i="49"/>
  <c r="N34" i="49"/>
  <c r="N33" i="49"/>
  <c r="N31" i="49"/>
  <c r="N28" i="49"/>
  <c r="N17" i="49"/>
  <c r="N13" i="49"/>
  <c r="N27" i="49"/>
  <c r="N19" i="49"/>
  <c r="N11" i="49"/>
  <c r="N24" i="49"/>
  <c r="N16" i="49"/>
  <c r="N15" i="49"/>
  <c r="N25" i="49"/>
  <c r="N23" i="49"/>
  <c r="N8" i="49"/>
  <c r="N21" i="49"/>
  <c r="N14" i="49"/>
  <c r="N20" i="49"/>
  <c r="N7" i="49"/>
  <c r="N12" i="49"/>
  <c r="K38" i="33"/>
  <c r="K27" i="33"/>
  <c r="N19" i="33"/>
  <c r="N17" i="33"/>
  <c r="N12" i="33"/>
  <c r="N23" i="33"/>
  <c r="N22" i="33"/>
  <c r="N21" i="33"/>
  <c r="N20" i="33"/>
  <c r="N18" i="33"/>
  <c r="N13" i="33"/>
  <c r="N11" i="33"/>
  <c r="N16" i="33"/>
  <c r="N8" i="33"/>
  <c r="N15" i="33"/>
  <c r="N9" i="33"/>
  <c r="I14" i="33"/>
  <c r="N14" i="33" s="1"/>
  <c r="I10" i="33"/>
  <c r="N10" i="33"/>
  <c r="N7" i="33"/>
  <c r="K49" i="35"/>
  <c r="K31" i="35"/>
  <c r="N29" i="35"/>
  <c r="N19" i="35"/>
  <c r="T22" i="21"/>
  <c r="T21" i="21"/>
  <c r="T20" i="21"/>
  <c r="T19" i="21"/>
  <c r="T18" i="21"/>
  <c r="T17" i="21"/>
  <c r="T16" i="21"/>
  <c r="T15" i="21"/>
  <c r="T14" i="21"/>
  <c r="T13" i="21"/>
  <c r="M12" i="21"/>
  <c r="T12" i="21"/>
  <c r="T11" i="21"/>
  <c r="T9" i="21"/>
  <c r="AN9" i="21"/>
  <c r="O7" i="21"/>
  <c r="T7" i="21" s="1"/>
  <c r="T8" i="21"/>
  <c r="T10" i="21"/>
  <c r="AM9" i="21" l="1"/>
</calcChain>
</file>

<file path=xl/sharedStrings.xml><?xml version="1.0" encoding="utf-8"?>
<sst xmlns="http://schemas.openxmlformats.org/spreadsheetml/2006/main" count="2051" uniqueCount="596">
  <si>
    <t>RIBADENEIRA SOFIA</t>
  </si>
  <si>
    <t>RIBADENEIRA ARTURO</t>
  </si>
  <si>
    <t>CENTAURO</t>
  </si>
  <si>
    <t>GUARDERAS BARAHONA SEBASTIAN</t>
  </si>
  <si>
    <t>RECALDE JUAN JOSE</t>
  </si>
  <si>
    <t>CODIGO</t>
  </si>
  <si>
    <t>JINETE</t>
  </si>
  <si>
    <t>I CHONE</t>
  </si>
  <si>
    <t>II CHONE</t>
  </si>
  <si>
    <t>III CHONE</t>
  </si>
  <si>
    <t>IV CHONE</t>
  </si>
  <si>
    <t>V CHONE</t>
  </si>
  <si>
    <t>ACUMULADO</t>
  </si>
  <si>
    <t>GOMEZ MICHILENA ROMMEL</t>
  </si>
  <si>
    <t>J003</t>
  </si>
  <si>
    <t>KADAFI</t>
  </si>
  <si>
    <t>GITANILLO</t>
  </si>
  <si>
    <t>A051</t>
  </si>
  <si>
    <t>J001</t>
  </si>
  <si>
    <t>A060</t>
  </si>
  <si>
    <t>C040</t>
  </si>
  <si>
    <t>C084</t>
  </si>
  <si>
    <t>C104</t>
  </si>
  <si>
    <t>C096</t>
  </si>
  <si>
    <t>C100</t>
  </si>
  <si>
    <t>J036</t>
  </si>
  <si>
    <t>CANDO MARIO</t>
  </si>
  <si>
    <t>MISTERIO</t>
  </si>
  <si>
    <t>J008</t>
  </si>
  <si>
    <t>A056</t>
  </si>
  <si>
    <t>CAPITAN</t>
  </si>
  <si>
    <t>MIÑO JOSE IGNACIO</t>
  </si>
  <si>
    <t>C030</t>
  </si>
  <si>
    <t>C042</t>
  </si>
  <si>
    <t>A064</t>
  </si>
  <si>
    <t>A059</t>
  </si>
  <si>
    <t>HALCON</t>
  </si>
  <si>
    <t>WRAY THOMAS</t>
  </si>
  <si>
    <t>GOMEZ ROMMEL</t>
  </si>
  <si>
    <t>MORILLO MAURICIO</t>
  </si>
  <si>
    <t>A021</t>
  </si>
  <si>
    <t>ALMEIDA HECTOR</t>
  </si>
  <si>
    <t>J031</t>
  </si>
  <si>
    <t>A015</t>
  </si>
  <si>
    <t>C094</t>
  </si>
  <si>
    <t>C072</t>
  </si>
  <si>
    <t>C099</t>
  </si>
  <si>
    <t>C041</t>
  </si>
  <si>
    <t>C038</t>
  </si>
  <si>
    <t>C098</t>
  </si>
  <si>
    <t>WEEMAELS NATHALIE</t>
  </si>
  <si>
    <t>RUIZ ILIANA</t>
  </si>
  <si>
    <t>PORTILLA FELIPE</t>
  </si>
  <si>
    <t>PECAS GR</t>
  </si>
  <si>
    <t>PUNTAJE  ACUMULADO</t>
  </si>
  <si>
    <t>PUNTAJES</t>
  </si>
  <si>
    <t>INFANTIL</t>
  </si>
  <si>
    <t>CATEGORÍA INFANTIL</t>
  </si>
  <si>
    <t>CHIRIBOGA ALFREDO</t>
  </si>
  <si>
    <t>CABALLO DE MEJOR CONDICIÓN FISICA</t>
  </si>
  <si>
    <t>CABALLO</t>
  </si>
  <si>
    <t>DUEÑO/JINETE</t>
  </si>
  <si>
    <t>EQUIPO</t>
  </si>
  <si>
    <t>CEPSA AMAROK</t>
  </si>
  <si>
    <t>AL GALOPE</t>
  </si>
  <si>
    <t>EQUINOCCIAL 1</t>
  </si>
  <si>
    <t>EQUINOCCIAL 2</t>
  </si>
  <si>
    <t>EQUIPOS</t>
  </si>
  <si>
    <t>HÉCTOR ALMEIDA</t>
  </si>
  <si>
    <t>MONROY FERNANDA</t>
  </si>
  <si>
    <t xml:space="preserve">               JINETES</t>
  </si>
  <si>
    <t>BINOMIOS</t>
  </si>
  <si>
    <t>ZUCO</t>
  </si>
  <si>
    <t>TRUENO</t>
  </si>
  <si>
    <t>BOMBON</t>
  </si>
  <si>
    <t>QUIROZ ORLANDO</t>
  </si>
  <si>
    <t>J049</t>
  </si>
  <si>
    <t>BRAUER MARIA FERNANDA</t>
  </si>
  <si>
    <t>FELIPE PORTILLA</t>
  </si>
  <si>
    <t>BERNARDO DARQUEA</t>
  </si>
  <si>
    <t>MAURICIO MURILLO</t>
  </si>
  <si>
    <t>HOSTERIA SAN JOSE 1</t>
  </si>
  <si>
    <t>EKOS NEGOCIOS.COM 1</t>
  </si>
  <si>
    <t>DELGADO JUAN</t>
  </si>
  <si>
    <t>QUITA PENAS</t>
  </si>
  <si>
    <t>NAIPE</t>
  </si>
  <si>
    <t>VI CHONE</t>
  </si>
  <si>
    <t>JARAMILLO BENITO JOSE</t>
  </si>
  <si>
    <t>EDUARDO MONROY</t>
  </si>
  <si>
    <t>RICARDO DUEÑAS</t>
  </si>
  <si>
    <t>SERGIO MORILLO</t>
  </si>
  <si>
    <t>ROBERTO MIÑO</t>
  </si>
  <si>
    <t>GUSTAVO HIDALGO</t>
  </si>
  <si>
    <t>BERNARDA LETORT</t>
  </si>
  <si>
    <t>BENITO JARAMILLO</t>
  </si>
  <si>
    <t>JOSE LETORT MENA</t>
  </si>
  <si>
    <t>JUAN JOSE RECALDE</t>
  </si>
  <si>
    <t>RAFAELLA DARQUEA</t>
  </si>
  <si>
    <t>KARINA NEUMANN</t>
  </si>
  <si>
    <t>I007</t>
  </si>
  <si>
    <t>I004</t>
  </si>
  <si>
    <t>I003</t>
  </si>
  <si>
    <t>JARAMILLO MANUELA</t>
  </si>
  <si>
    <t>MAURICIO MORILLO</t>
  </si>
  <si>
    <t>A058</t>
  </si>
  <si>
    <t>HECTOR ALMEIDA</t>
  </si>
  <si>
    <t>J014</t>
  </si>
  <si>
    <t>PEDRO JOSE GUARDERAS</t>
  </si>
  <si>
    <t>ILIANA RUIZ</t>
  </si>
  <si>
    <t>ORLANDO QUIROZ</t>
  </si>
  <si>
    <t>AR FAISAN</t>
  </si>
  <si>
    <t>C097</t>
  </si>
  <si>
    <t>BELEN GUARDERAS</t>
  </si>
  <si>
    <t>ANDRES AYALA</t>
  </si>
  <si>
    <t>A078</t>
  </si>
  <si>
    <t>GALO RECALDE</t>
  </si>
  <si>
    <t>A066</t>
  </si>
  <si>
    <t>PEDRO JOSE BACA</t>
  </si>
  <si>
    <t>J007</t>
  </si>
  <si>
    <t>ARABITA</t>
  </si>
  <si>
    <t>CANELA</t>
  </si>
  <si>
    <t>EKOSNEGOCIOS.COM</t>
  </si>
  <si>
    <t>ANDRES DARQUEA</t>
  </si>
  <si>
    <t>A067</t>
  </si>
  <si>
    <t>A055</t>
  </si>
  <si>
    <t>C126</t>
  </si>
  <si>
    <t>BRUMA</t>
  </si>
  <si>
    <t>C093</t>
  </si>
  <si>
    <t>CG ALLASKI</t>
  </si>
  <si>
    <t>C071</t>
  </si>
  <si>
    <t>J033</t>
  </si>
  <si>
    <t>MONROY MARIA FERNANDA</t>
  </si>
  <si>
    <t xml:space="preserve">RECALDE JUAN JOSE </t>
  </si>
  <si>
    <t xml:space="preserve">MORILLO MAURICIO </t>
  </si>
  <si>
    <t>C124</t>
  </si>
  <si>
    <t>BAILARINA</t>
  </si>
  <si>
    <t>A085</t>
  </si>
  <si>
    <t>URIBE  CARLOS JOSE</t>
  </si>
  <si>
    <t>DAMASCO</t>
  </si>
  <si>
    <t>C091</t>
  </si>
  <si>
    <t>MORENO NICOLAS</t>
  </si>
  <si>
    <t>C136</t>
  </si>
  <si>
    <t>FARHA CONEJA</t>
  </si>
  <si>
    <t>C082</t>
  </si>
  <si>
    <t>JEQUE</t>
  </si>
  <si>
    <t>C090</t>
  </si>
  <si>
    <t>SHALEA</t>
  </si>
  <si>
    <t>DARQUEA BERNARDO</t>
  </si>
  <si>
    <t>J025</t>
  </si>
  <si>
    <t>C092</t>
  </si>
  <si>
    <t>A052</t>
  </si>
  <si>
    <t>GUARDERAS SEBASTIAN</t>
  </si>
  <si>
    <t>MOLESTINA NICOLAS</t>
  </si>
  <si>
    <t>A025</t>
  </si>
  <si>
    <t>C064</t>
  </si>
  <si>
    <t>SIMBA</t>
  </si>
  <si>
    <t>J043</t>
  </si>
  <si>
    <t>MORENO DANIEL</t>
  </si>
  <si>
    <t>J021</t>
  </si>
  <si>
    <t>CORNEJO BURNEO MANUEL</t>
  </si>
  <si>
    <t>A047</t>
  </si>
  <si>
    <t>NEUMANN KARINA</t>
  </si>
  <si>
    <t>A046</t>
  </si>
  <si>
    <t>NOBOA MAURICIO</t>
  </si>
  <si>
    <t>C089</t>
  </si>
  <si>
    <t>C075</t>
  </si>
  <si>
    <t>JR NARA</t>
  </si>
  <si>
    <t>COMPADRE</t>
  </si>
  <si>
    <t>C111</t>
  </si>
  <si>
    <t>A049</t>
  </si>
  <si>
    <t>J040</t>
  </si>
  <si>
    <t>DARQUEA GABRIEL IGNACIO</t>
  </si>
  <si>
    <t>C119</t>
  </si>
  <si>
    <t>LLUVIA CMB</t>
  </si>
  <si>
    <t>JARAMILLO BENITO</t>
  </si>
  <si>
    <t>C151</t>
  </si>
  <si>
    <t>ILUSION</t>
  </si>
  <si>
    <t>C046</t>
  </si>
  <si>
    <t>AMARETO</t>
  </si>
  <si>
    <t xml:space="preserve">CAMPEONATO DE EQUIPOS                                        </t>
  </si>
  <si>
    <t>PUNTAJE</t>
  </si>
  <si>
    <t>CAMPEÓN NACIONAL</t>
  </si>
  <si>
    <t>VICECAMPEÓN NACIONAL</t>
  </si>
  <si>
    <t xml:space="preserve">CAMPEONATO NACIONAL DE JINETES ABIERTA (CHASQUI II)           </t>
  </si>
  <si>
    <t xml:space="preserve">CAMPEONATO NACIONAL DE JINETES JUVENIL (CHASQUI II)           </t>
  </si>
  <si>
    <t>CAMPEONATO DE BINOMIOS</t>
  </si>
  <si>
    <t>MONROY BAROJA MARIA</t>
  </si>
  <si>
    <t>MEJOR CONDICIÓN FISICA</t>
  </si>
  <si>
    <t>PROPIETARIO</t>
  </si>
  <si>
    <t>CAMPEONATO DE CABALLOS ABIERTA (PESO MÍNIMO 75 KG)</t>
  </si>
  <si>
    <t xml:space="preserve">CAMPEONATO NACIONAL DE JINETES MASTER (CHASQUI II)           </t>
  </si>
  <si>
    <t>ALMEIDA AYALA HECTOR</t>
  </si>
  <si>
    <t>CAMPEONATO DE CABALLOS JUVENIL- MASTER (SIN PESO MÍNIMO)</t>
  </si>
  <si>
    <t>CAMPEONATO JINETES ABIERTA CHASQUI I</t>
  </si>
  <si>
    <t>CAMPEONATO JINETES MASTER CHASQUI I</t>
  </si>
  <si>
    <t>CAMPEONATO JINETES JUVENIL CHASQUI I</t>
  </si>
  <si>
    <t>CAMPEONATO INFANTIL JINETES</t>
  </si>
  <si>
    <t>CAMPEONATO PRUEBA PROMOCIONAL JINETES</t>
  </si>
  <si>
    <t>EKOS NEGOCIOS.COM</t>
  </si>
  <si>
    <t>VII CHONE</t>
  </si>
  <si>
    <t>VIII CHONE</t>
  </si>
  <si>
    <t>IX CHONE</t>
  </si>
  <si>
    <t>X CHONE</t>
  </si>
  <si>
    <t>DARQUEA RICARDO</t>
  </si>
  <si>
    <t>ALVEAR JUAN CARLOS</t>
  </si>
  <si>
    <t>KOPEL OSWALDO</t>
  </si>
  <si>
    <t>LETORT JOSE IGNACIO</t>
  </si>
  <si>
    <t>SERRANO JUAN CARLOS</t>
  </si>
  <si>
    <t>SERRANO FELIPE</t>
  </si>
  <si>
    <t>CHANGO ESTEFANIA</t>
  </si>
  <si>
    <t>FRITZ SEBASTIAN</t>
  </si>
  <si>
    <t>CASTILLO DIEGO</t>
  </si>
  <si>
    <t>A098</t>
  </si>
  <si>
    <t>RECALDE GALO</t>
  </si>
  <si>
    <t>ELITE ABIERTA</t>
  </si>
  <si>
    <t>ELITE JUVENIL</t>
  </si>
  <si>
    <t>CABALLO DE MEJOR CONDICIÓN FISICA CATEGORÍA ABIERTA</t>
  </si>
  <si>
    <t>CABALLO DE MEJOR CONDICIÓN FISICA CATEGORÍA JUVENIL</t>
  </si>
  <si>
    <t>J047</t>
  </si>
  <si>
    <t>LETORT BERNARDA</t>
  </si>
  <si>
    <t>C086</t>
  </si>
  <si>
    <t>GHAFIL</t>
  </si>
  <si>
    <t>EKOS NEGOCIOS</t>
  </si>
  <si>
    <t>C186</t>
  </si>
  <si>
    <t>RG FELIPE</t>
  </si>
  <si>
    <t>CEPSA - AMAROK</t>
  </si>
  <si>
    <t>HOSTERÍA SAN JOSÉ-SELECT</t>
  </si>
  <si>
    <t>GOMEZ ALEXANDER</t>
  </si>
  <si>
    <t>C074</t>
  </si>
  <si>
    <t>WISKY</t>
  </si>
  <si>
    <t>Al Galope</t>
  </si>
  <si>
    <t>CATEGORÍA JUVENIL NOVICIOS</t>
  </si>
  <si>
    <t>CATEGORÍA ABIERTA NOVICIOS</t>
  </si>
  <si>
    <t>NOVICIOS ABIERTA</t>
  </si>
  <si>
    <t>NOVICIOS JUVENIL</t>
  </si>
  <si>
    <t>NOVICIOS MENORES</t>
  </si>
  <si>
    <t>CATEGORÍA JUVENIL MENORES</t>
  </si>
  <si>
    <t>CATEGORÍA BINOMIOS</t>
  </si>
  <si>
    <t>CATEGORÍA SUPER CHASQUI CABALLO</t>
  </si>
  <si>
    <t>SUPER CHASQUI CABALLO</t>
  </si>
  <si>
    <t>A069</t>
  </si>
  <si>
    <t>MORENO ANDRES</t>
  </si>
  <si>
    <t>A092</t>
  </si>
  <si>
    <t>A026</t>
  </si>
  <si>
    <t>LETORT MENA JOSE</t>
  </si>
  <si>
    <t>INGUILLAY LUIS FERNANDO</t>
  </si>
  <si>
    <t>J016</t>
  </si>
  <si>
    <t>MIÑO JOSE RICARDO</t>
  </si>
  <si>
    <t>CORNEJO MANUEL</t>
  </si>
  <si>
    <t>J013</t>
  </si>
  <si>
    <t>MORILLO SERGIO</t>
  </si>
  <si>
    <t>J019</t>
  </si>
  <si>
    <t>I009</t>
  </si>
  <si>
    <t>JARAMILLO SAMUEL</t>
  </si>
  <si>
    <t>C070</t>
  </si>
  <si>
    <t>GR NURIA</t>
  </si>
  <si>
    <t>C165</t>
  </si>
  <si>
    <t>DIAMANTE</t>
  </si>
  <si>
    <t>J026</t>
  </si>
  <si>
    <t>C115</t>
  </si>
  <si>
    <t>AVENTURERO</t>
  </si>
  <si>
    <t>C069</t>
  </si>
  <si>
    <t>KAFIR</t>
  </si>
  <si>
    <t>C182</t>
  </si>
  <si>
    <t>HAAKIR</t>
  </si>
  <si>
    <t>C148</t>
  </si>
  <si>
    <t>FUERTE</t>
  </si>
  <si>
    <t>C022</t>
  </si>
  <si>
    <t>MILLENIUM</t>
  </si>
  <si>
    <t>C019</t>
  </si>
  <si>
    <t>NICOLAS</t>
  </si>
  <si>
    <t>C045</t>
  </si>
  <si>
    <t>MANUELA</t>
  </si>
  <si>
    <t>C060</t>
  </si>
  <si>
    <t>SHAKAL</t>
  </si>
  <si>
    <t>C177</t>
  </si>
  <si>
    <t>CLOW</t>
  </si>
  <si>
    <t>C164</t>
  </si>
  <si>
    <t>MD RAMSES</t>
  </si>
  <si>
    <t>C154</t>
  </si>
  <si>
    <t>SHAKIRA</t>
  </si>
  <si>
    <t>C068</t>
  </si>
  <si>
    <t>ARANDU</t>
  </si>
  <si>
    <t>C101</t>
  </si>
  <si>
    <t>CARAMELO MBC</t>
  </si>
  <si>
    <t>C073</t>
  </si>
  <si>
    <t>SARA CMB</t>
  </si>
  <si>
    <t>C025</t>
  </si>
  <si>
    <t>MORANTE</t>
  </si>
  <si>
    <t>ELIMINADO</t>
  </si>
  <si>
    <t>KILOMETROS CLASIFICADOS SIN ELIMINARSE EN NINGUNA COMPETENCIA</t>
  </si>
  <si>
    <t>C181</t>
  </si>
  <si>
    <t>CHATITA</t>
  </si>
  <si>
    <t>C144</t>
  </si>
  <si>
    <t>MUSCATEL</t>
  </si>
  <si>
    <t>C138</t>
  </si>
  <si>
    <t>LOICA</t>
  </si>
  <si>
    <t>C171</t>
  </si>
  <si>
    <t>SHIVAGO</t>
  </si>
  <si>
    <t>C079</t>
  </si>
  <si>
    <t>SHAMIR SOLIN</t>
  </si>
  <si>
    <t>MOCACHINO</t>
  </si>
  <si>
    <t>CARDENAS DANIEL</t>
  </si>
  <si>
    <t>A080</t>
  </si>
  <si>
    <t>GOMEZ JUAN MARTIN</t>
  </si>
  <si>
    <t>MONROY EDUARDO</t>
  </si>
  <si>
    <t>C134</t>
  </si>
  <si>
    <t>JUPITER</t>
  </si>
  <si>
    <t>URIBE CARLOS JOSE</t>
  </si>
  <si>
    <t>C142</t>
  </si>
  <si>
    <t>BRICHOLA</t>
  </si>
  <si>
    <t>KAKABADSE MANUEL</t>
  </si>
  <si>
    <t>GUARDERAS SANTIAGO</t>
  </si>
  <si>
    <t>J020</t>
  </si>
  <si>
    <t>ESPINOZA TOMAS</t>
  </si>
  <si>
    <t>GUARDERAS PEDRO JOSE</t>
  </si>
  <si>
    <t>I017</t>
  </si>
  <si>
    <t>FRITZ JULIANA</t>
  </si>
  <si>
    <t>C187</t>
  </si>
  <si>
    <t>C188</t>
  </si>
  <si>
    <t>FRODO</t>
  </si>
  <si>
    <t>NEGRITA</t>
  </si>
  <si>
    <t>C043</t>
  </si>
  <si>
    <t>MK KRISTAL</t>
  </si>
  <si>
    <t>PROPIETARIO / JINETE</t>
  </si>
  <si>
    <t>KAFIR HA</t>
  </si>
  <si>
    <t>C174</t>
  </si>
  <si>
    <t>ZT SATFFANTDU</t>
  </si>
  <si>
    <t>C153</t>
  </si>
  <si>
    <t>TANGER</t>
  </si>
  <si>
    <t>C135</t>
  </si>
  <si>
    <t>CARAGUAY</t>
  </si>
  <si>
    <t>C172</t>
  </si>
  <si>
    <t>TRES AMORES</t>
  </si>
  <si>
    <t>C169</t>
  </si>
  <si>
    <t>MK KUBA</t>
  </si>
  <si>
    <t>REQUILA</t>
  </si>
  <si>
    <t>C032</t>
  </si>
  <si>
    <t>MEDIA LUNA</t>
  </si>
  <si>
    <t>C173</t>
  </si>
  <si>
    <t>MONTONERO</t>
  </si>
  <si>
    <t>C166</t>
  </si>
  <si>
    <t>VENUS</t>
  </si>
  <si>
    <t>C133</t>
  </si>
  <si>
    <t>VICTOR CMB</t>
  </si>
  <si>
    <t>C085</t>
  </si>
  <si>
    <t>BLACK</t>
  </si>
  <si>
    <t>C167</t>
  </si>
  <si>
    <t>K BAYO</t>
  </si>
  <si>
    <t>LARRIVA CAROLINA</t>
  </si>
  <si>
    <t>DONOSO CARRASCO MARIA DANIELA</t>
  </si>
  <si>
    <t>LOYOLA VINTIMILLA MARIA CLAUDIA</t>
  </si>
  <si>
    <t>MALO SEBASTIAN</t>
  </si>
  <si>
    <t>MERIZALDE ANGELA</t>
  </si>
  <si>
    <t>MALO JAIME</t>
  </si>
  <si>
    <t>KOPPEL VINTIMILLA OSWALDO</t>
  </si>
  <si>
    <t>GONZALEZ RENATO</t>
  </si>
  <si>
    <t>BURBANO SERRANO JAIME ROLANDO</t>
  </si>
  <si>
    <t>MALO GELLIBERT ANDREA NATALY</t>
  </si>
  <si>
    <t>ESPINOZA JUAN SEBASTIAN</t>
  </si>
  <si>
    <t>MATUTE RIOFRIO PEDRO FERMIN</t>
  </si>
  <si>
    <t>GONZALEZ BERNARDA</t>
  </si>
  <si>
    <t>CRESPO ACOSTA ROBERTO JOSE</t>
  </si>
  <si>
    <t>BURBANO VILLAVICENCIO JAIME SEBASTIAN</t>
  </si>
  <si>
    <t>ARAGON</t>
  </si>
  <si>
    <t>KAROK MK</t>
  </si>
  <si>
    <t>ESCARLET</t>
  </si>
  <si>
    <t>MAGIC MENES</t>
  </si>
  <si>
    <t>FANDANGO</t>
  </si>
  <si>
    <t>SAILER EG</t>
  </si>
  <si>
    <t>SHASHENKA</t>
  </si>
  <si>
    <t>ASRAEL</t>
  </si>
  <si>
    <t>TOSTADO</t>
  </si>
  <si>
    <t>NEGRO EG</t>
  </si>
  <si>
    <t>AN SHARIF</t>
  </si>
  <si>
    <t>REMOLACHA</t>
  </si>
  <si>
    <t>JUGUETE</t>
  </si>
  <si>
    <t>PATACON</t>
  </si>
  <si>
    <t>NEIRA MALO MARTIN</t>
  </si>
  <si>
    <t>CAPULINA</t>
  </si>
  <si>
    <t>CASTAÑO</t>
  </si>
  <si>
    <t>VINTIMILLA SERRANO PABLO XAVIER</t>
  </si>
  <si>
    <t>SUCO</t>
  </si>
  <si>
    <t>HOMERO</t>
  </si>
  <si>
    <t>NECTAR</t>
  </si>
  <si>
    <t>CASIR</t>
  </si>
  <si>
    <t>MUÑOZ CALDERON ALBERTO</t>
  </si>
  <si>
    <t>CHAGRA</t>
  </si>
  <si>
    <t>BUSTAMANTE GUSTAVO</t>
  </si>
  <si>
    <t>KITOCHI</t>
  </si>
  <si>
    <t>TABATHA</t>
  </si>
  <si>
    <t>MALO DAVID</t>
  </si>
  <si>
    <t>MULITA</t>
  </si>
  <si>
    <t>HÉCTOR ALMEIDA AYALA</t>
  </si>
  <si>
    <t>JUAN JOSÉ RECALDE</t>
  </si>
  <si>
    <t>GÓMEZ ALEXANDER</t>
  </si>
  <si>
    <t>MAURICIO NOBOA</t>
  </si>
  <si>
    <t>CENTRO AGRICOLA CUENCA</t>
  </si>
  <si>
    <t>FELIPE  ANDRADE</t>
  </si>
  <si>
    <t>ANDRADE JOSE  DANIEL</t>
  </si>
  <si>
    <t>VINTIMILLA CORDERO PABLO JOSE</t>
  </si>
  <si>
    <t>GONZALEZ SEBASTIAN</t>
  </si>
  <si>
    <t>MALO MARIBEL</t>
  </si>
  <si>
    <t>GONZALEZ ANA MARIA</t>
  </si>
  <si>
    <t>SORIA MARIA DANIELA</t>
  </si>
  <si>
    <t>BOADA DOMENICA</t>
  </si>
  <si>
    <t>ANDRADE PAREDES JOSE DANIEL</t>
  </si>
  <si>
    <t>TOYTOY</t>
  </si>
  <si>
    <t>APOLO</t>
  </si>
  <si>
    <t>CLICK</t>
  </si>
  <si>
    <t>PALERMO</t>
  </si>
  <si>
    <t>PADRINO</t>
  </si>
  <si>
    <t>MK KAROKK</t>
  </si>
  <si>
    <t>ZINGARO</t>
  </si>
  <si>
    <t>A041</t>
  </si>
  <si>
    <t>SALAZAR ROSA VICTORIA</t>
  </si>
  <si>
    <t>I014</t>
  </si>
  <si>
    <t>QUIROZ ALEX</t>
  </si>
  <si>
    <t>C206</t>
  </si>
  <si>
    <t>HASAN</t>
  </si>
  <si>
    <t>C215</t>
  </si>
  <si>
    <t>AISHA</t>
  </si>
  <si>
    <t>C216</t>
  </si>
  <si>
    <t>MEGATRON</t>
  </si>
  <si>
    <t>C123</t>
  </si>
  <si>
    <t>FARAON</t>
  </si>
  <si>
    <t>C207</t>
  </si>
  <si>
    <t>GAYTA</t>
  </si>
  <si>
    <t>C183</t>
  </si>
  <si>
    <t>LIMON</t>
  </si>
  <si>
    <t>CASTILLO MAURICIO</t>
  </si>
  <si>
    <t>TORRES WLADIMIRO</t>
  </si>
  <si>
    <t>C054</t>
  </si>
  <si>
    <t>GOLONDRINA</t>
  </si>
  <si>
    <t>C005</t>
  </si>
  <si>
    <t>GANDALF</t>
  </si>
  <si>
    <t>MALDONADO JOSE</t>
  </si>
  <si>
    <t>C081</t>
  </si>
  <si>
    <t>SUE</t>
  </si>
  <si>
    <t>BARAHONA VACA ANDRES</t>
  </si>
  <si>
    <t>ELIMINADOS</t>
  </si>
  <si>
    <t>CATEGORÍA CABALLOS DE ELITE</t>
  </si>
  <si>
    <t>ELITE CABALLOS</t>
  </si>
  <si>
    <t>CATEGORÍA JUVENIL DE ELITE</t>
  </si>
  <si>
    <t>CATEGORÍA ABIERTA DE ELITE</t>
  </si>
  <si>
    <t>J017</t>
  </si>
  <si>
    <t>J027</t>
  </si>
  <si>
    <t>J050</t>
  </si>
  <si>
    <t>FRITZ PAULA</t>
  </si>
  <si>
    <t>J051</t>
  </si>
  <si>
    <t>BULERIA</t>
  </si>
  <si>
    <t>GOMEZ MICHELENA ROMMEL ALEXANDER</t>
  </si>
  <si>
    <t>KABUL</t>
  </si>
  <si>
    <t>CABALLO DE GUERRA</t>
  </si>
  <si>
    <t>KADIN</t>
  </si>
  <si>
    <t>GONZALES SEBASTIAN</t>
  </si>
  <si>
    <t>VINTIMILLA PABLO</t>
  </si>
  <si>
    <t>A044</t>
  </si>
  <si>
    <t>ZEUS LL</t>
  </si>
  <si>
    <t>C106</t>
  </si>
  <si>
    <t>MACARENA</t>
  </si>
  <si>
    <t>MORABOWEN CESAR</t>
  </si>
  <si>
    <t>C194</t>
  </si>
  <si>
    <t>FUERTE CSJ</t>
  </si>
  <si>
    <t>C036</t>
  </si>
  <si>
    <t>FERMIN</t>
  </si>
  <si>
    <t>JIJON MARIA PAULA</t>
  </si>
  <si>
    <t>C156</t>
  </si>
  <si>
    <t>BOHEMIO</t>
  </si>
  <si>
    <t>C157</t>
  </si>
  <si>
    <t>AZUCENA</t>
  </si>
  <si>
    <t>C131</t>
  </si>
  <si>
    <t>FELIPE DEMONACO</t>
  </si>
  <si>
    <t>C201</t>
  </si>
  <si>
    <t>GUARDERAS ARTETA PEDRO</t>
  </si>
  <si>
    <t>C116</t>
  </si>
  <si>
    <t>CALEÑA AJ</t>
  </si>
  <si>
    <t>C202</t>
  </si>
  <si>
    <t>RIGUEL</t>
  </si>
  <si>
    <t>DONOSO SEBASTIAN</t>
  </si>
  <si>
    <t>C204</t>
  </si>
  <si>
    <t>AR ALBATSYN</t>
  </si>
  <si>
    <t>ARTURO RIBADENEIRA</t>
  </si>
  <si>
    <t>C053</t>
  </si>
  <si>
    <t>SC HURR</t>
  </si>
  <si>
    <t>MONCAYO JOSE MARTIN</t>
  </si>
  <si>
    <t>AS GITANA</t>
  </si>
  <si>
    <t>SERRANO ARMANDO JOSE</t>
  </si>
  <si>
    <t>C200</t>
  </si>
  <si>
    <t>MULATA</t>
  </si>
  <si>
    <t>AULES LUIS RAUL</t>
  </si>
  <si>
    <t>C196</t>
  </si>
  <si>
    <t>GASTON</t>
  </si>
  <si>
    <t>C050</t>
  </si>
  <si>
    <t>MATADOR COGNAC</t>
  </si>
  <si>
    <t>MONCAYO JUAN MARCELO</t>
  </si>
  <si>
    <t>MALO ANDREA</t>
  </si>
  <si>
    <t>C205</t>
  </si>
  <si>
    <t>FANTASIA</t>
  </si>
  <si>
    <t>VARELA LUIS FERNANDO</t>
  </si>
  <si>
    <t>CATEGORÍA CABALLOS NOVICIOS</t>
  </si>
  <si>
    <t>A034</t>
  </si>
  <si>
    <t>A005</t>
  </si>
  <si>
    <t>M012</t>
  </si>
  <si>
    <t>MAZAPANTA KEVIN</t>
  </si>
  <si>
    <t>C189</t>
  </si>
  <si>
    <t>C208</t>
  </si>
  <si>
    <t>C203</t>
  </si>
  <si>
    <t>C209</t>
  </si>
  <si>
    <t>KOPPEL OSWALDO</t>
  </si>
  <si>
    <t>HECTOR ALMEIDA AYALA</t>
  </si>
  <si>
    <t>C225</t>
  </si>
  <si>
    <t>A011</t>
  </si>
  <si>
    <t>C114</t>
  </si>
  <si>
    <t>WLADIMIRO TORRES</t>
  </si>
  <si>
    <t>C214</t>
  </si>
  <si>
    <t>ANDRADE JOSE DANIEL</t>
  </si>
  <si>
    <t>C191</t>
  </si>
  <si>
    <t>VINTIMILA PABLO</t>
  </si>
  <si>
    <t>URIBE CARLOS JOSÉ</t>
  </si>
  <si>
    <t>C175</t>
  </si>
  <si>
    <t>CLAW</t>
  </si>
  <si>
    <t>C210</t>
  </si>
  <si>
    <t>CHUQUIRAGUA</t>
  </si>
  <si>
    <t>MENESES FELIPE</t>
  </si>
  <si>
    <t>C162</t>
  </si>
  <si>
    <t>COLORADO</t>
  </si>
  <si>
    <t>HIDALGO GUSTAVO</t>
  </si>
  <si>
    <t>J028</t>
  </si>
  <si>
    <t>WRAY MATEO</t>
  </si>
  <si>
    <t>J063</t>
  </si>
  <si>
    <t>KAFIR DA</t>
  </si>
  <si>
    <t>A065</t>
  </si>
  <si>
    <t>A035</t>
  </si>
  <si>
    <t>M013</t>
  </si>
  <si>
    <t>J060</t>
  </si>
  <si>
    <t>TRUEBA VICTORIA</t>
  </si>
  <si>
    <t>J065</t>
  </si>
  <si>
    <t>ESPINOSA BARBARA</t>
  </si>
  <si>
    <t>C013</t>
  </si>
  <si>
    <t>BAYO K BAYO</t>
  </si>
  <si>
    <t>C198</t>
  </si>
  <si>
    <t>FREDILECTO</t>
  </si>
  <si>
    <t>GARCIA CARLOS ANDRES</t>
  </si>
  <si>
    <t>CORDOVA MALO MATIAS</t>
  </si>
  <si>
    <t>MARIN CABRERA CESAR JAVIER</t>
  </si>
  <si>
    <t>AVENTURERO MN</t>
  </si>
  <si>
    <t>BERNARDA GONZALEZ</t>
  </si>
  <si>
    <t>A061</t>
  </si>
  <si>
    <t>MIÑO ROBERTO</t>
  </si>
  <si>
    <t>MATUTE PEDRO FERMIN</t>
  </si>
  <si>
    <t>HAKIR</t>
  </si>
  <si>
    <t>C197</t>
  </si>
  <si>
    <t>A010</t>
  </si>
  <si>
    <t>A077</t>
  </si>
  <si>
    <t>PANIZO PEDRO</t>
  </si>
  <si>
    <t>A042</t>
  </si>
  <si>
    <t>A033</t>
  </si>
  <si>
    <t>SAMPER ALVARO</t>
  </si>
  <si>
    <t>A095</t>
  </si>
  <si>
    <t>A001</t>
  </si>
  <si>
    <t>VINTIMILLA PAULINO</t>
  </si>
  <si>
    <t>C163</t>
  </si>
  <si>
    <t>AR SEGOVIA</t>
  </si>
  <si>
    <t>C235</t>
  </si>
  <si>
    <t>TOCHI</t>
  </si>
  <si>
    <t>C233</t>
  </si>
  <si>
    <t>BAUTRUS YUSUF</t>
  </si>
  <si>
    <t>EL PADRINO</t>
  </si>
  <si>
    <t>C234</t>
  </si>
  <si>
    <t>C236</t>
  </si>
  <si>
    <t>C237</t>
  </si>
  <si>
    <t>CHULPI</t>
  </si>
  <si>
    <t>A054</t>
  </si>
  <si>
    <t xml:space="preserve">CATEGORÍA ELITE ABIERTA        </t>
  </si>
  <si>
    <t xml:space="preserve">CATEGORÍA ELITE JUVENIL       </t>
  </si>
  <si>
    <t xml:space="preserve">CATEGORÍA ELITE CABALLOS     </t>
  </si>
  <si>
    <t xml:space="preserve">CATEGORÍA NOVICIOS ABIERTA        </t>
  </si>
  <si>
    <t>CATEGORÍA NOVICIOS JUVENIL</t>
  </si>
  <si>
    <t xml:space="preserve">CATEGORÍA NOVICIOS MENORES     </t>
  </si>
  <si>
    <t xml:space="preserve">CATEGORÍA NOVICIOS CABALLOS      </t>
  </si>
  <si>
    <t>JINETE/DUEÑO</t>
  </si>
  <si>
    <t xml:space="preserve">CATEGORÍA BINOMIOS   </t>
  </si>
  <si>
    <t xml:space="preserve">MEJOR CONDICIÓN ABIERTA    </t>
  </si>
  <si>
    <t>MEJOR CONDICIÓN JUVENIL</t>
  </si>
  <si>
    <t>SUPER CABALLO</t>
  </si>
  <si>
    <t>CAMPEONATO ECUATORIANO DE ENDURANCE</t>
  </si>
  <si>
    <t xml:space="preserve">                                                    CAMPEONATO NACIONAL DE ENDURANCE ECUADOR</t>
  </si>
  <si>
    <t>CATEGORÍA ELITE ABIERTA  CHASQUI 2</t>
  </si>
  <si>
    <t>CATEGORÍA ELITE JUVENIL  CHASQUI 2</t>
  </si>
  <si>
    <t>CATEGORÍA ELITE ABIERTA  CHASQUI 1</t>
  </si>
  <si>
    <t>CATEGORÍA ELITE JUVENIL  CHASQUI 1</t>
  </si>
  <si>
    <t>LOYOLA CLAUDIA MARIA</t>
  </si>
  <si>
    <t>NATHALIE WEELMAELS</t>
  </si>
  <si>
    <t>DAVID MALO</t>
  </si>
  <si>
    <t>JAIME BURBANO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</si>
</sst>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i/>
      <sz val="10"/>
      <color rgb="FF0070C0"/>
      <name val="Arial"/>
      <family val="2"/>
    </font>
    <font>
      <sz val="10"/>
      <color theme="1"/>
      <name val="Tahoma"/>
      <family val="2"/>
    </font>
    <font>
      <i/>
      <sz val="10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200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horizontal="center"/>
    </xf>
    <xf numFmtId="0" fontId="5" fillId="3" borderId="0" xfId="0" applyFont="1" applyFill="1"/>
    <xf numFmtId="0" fontId="0" fillId="0" borderId="0" xfId="0" applyFill="1"/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0" borderId="0" xfId="0" applyFont="1" applyFill="1" applyBorder="1"/>
    <xf numFmtId="0" fontId="0" fillId="0" borderId="6" xfId="0" applyBorder="1"/>
    <xf numFmtId="0" fontId="0" fillId="0" borderId="7" xfId="0" applyBorder="1"/>
    <xf numFmtId="0" fontId="0" fillId="0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6" fillId="2" borderId="9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center"/>
    </xf>
    <xf numFmtId="0" fontId="0" fillId="0" borderId="3" xfId="0" applyBorder="1"/>
    <xf numFmtId="0" fontId="0" fillId="0" borderId="8" xfId="0" applyBorder="1"/>
    <xf numFmtId="0" fontId="3" fillId="2" borderId="9" xfId="0" applyFont="1" applyFill="1" applyBorder="1" applyAlignment="1">
      <alignment horizontal="left" vertical="center"/>
    </xf>
    <xf numFmtId="0" fontId="6" fillId="0" borderId="0" xfId="0" applyFont="1"/>
    <xf numFmtId="0" fontId="8" fillId="0" borderId="15" xfId="0" applyFont="1" applyBorder="1" applyProtection="1"/>
    <xf numFmtId="0" fontId="0" fillId="0" borderId="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" xfId="0" applyBorder="1"/>
    <xf numFmtId="0" fontId="0" fillId="0" borderId="14" xfId="0" applyBorder="1"/>
    <xf numFmtId="0" fontId="0" fillId="0" borderId="21" xfId="0" applyBorder="1"/>
    <xf numFmtId="0" fontId="0" fillId="0" borderId="11" xfId="0" applyBorder="1"/>
    <xf numFmtId="0" fontId="3" fillId="0" borderId="11" xfId="0" applyFont="1" applyFill="1" applyBorder="1"/>
    <xf numFmtId="0" fontId="3" fillId="0" borderId="24" xfId="0" applyFont="1" applyFill="1" applyBorder="1"/>
    <xf numFmtId="0" fontId="2" fillId="0" borderId="1" xfId="0" applyFont="1" applyBorder="1" applyAlignment="1">
      <alignment horizontal="center"/>
    </xf>
    <xf numFmtId="0" fontId="3" fillId="2" borderId="1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0" fillId="2" borderId="9" xfId="0" applyFill="1" applyBorder="1"/>
    <xf numFmtId="0" fontId="2" fillId="0" borderId="6" xfId="0" applyFont="1" applyBorder="1" applyAlignment="1">
      <alignment horizontal="center"/>
    </xf>
    <xf numFmtId="0" fontId="10" fillId="2" borderId="2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/>
    </xf>
    <xf numFmtId="0" fontId="9" fillId="2" borderId="2" xfId="0" applyFont="1" applyFill="1" applyBorder="1" applyAlignment="1">
      <alignment horizontal="left" vertical="center"/>
    </xf>
    <xf numFmtId="0" fontId="3" fillId="2" borderId="11" xfId="0" applyFont="1" applyFill="1" applyBorder="1"/>
    <xf numFmtId="0" fontId="2" fillId="0" borderId="6" xfId="0" applyFont="1" applyBorder="1"/>
    <xf numFmtId="0" fontId="2" fillId="0" borderId="8" xfId="0" applyFont="1" applyBorder="1" applyAlignment="1">
      <alignment horizontal="center"/>
    </xf>
    <xf numFmtId="0" fontId="0" fillId="0" borderId="27" xfId="0" applyBorder="1"/>
    <xf numFmtId="0" fontId="0" fillId="0" borderId="33" xfId="0" applyBorder="1"/>
    <xf numFmtId="0" fontId="3" fillId="2" borderId="24" xfId="0" applyFont="1" applyFill="1" applyBorder="1"/>
    <xf numFmtId="0" fontId="0" fillId="2" borderId="11" xfId="0" applyFill="1" applyBorder="1"/>
    <xf numFmtId="0" fontId="0" fillId="2" borderId="24" xfId="0" applyFill="1" applyBorder="1"/>
    <xf numFmtId="0" fontId="5" fillId="4" borderId="12" xfId="0" applyFont="1" applyFill="1" applyBorder="1" applyAlignment="1"/>
    <xf numFmtId="0" fontId="5" fillId="4" borderId="19" xfId="0" applyFont="1" applyFill="1" applyBorder="1" applyAlignment="1"/>
    <xf numFmtId="0" fontId="5" fillId="4" borderId="25" xfId="0" applyFont="1" applyFill="1" applyBorder="1" applyAlignment="1"/>
    <xf numFmtId="0" fontId="11" fillId="0" borderId="0" xfId="0" applyFont="1"/>
    <xf numFmtId="0" fontId="0" fillId="0" borderId="1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6" fillId="0" borderId="0" xfId="0" applyFont="1" applyFill="1"/>
    <xf numFmtId="2" fontId="0" fillId="0" borderId="3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8" fillId="0" borderId="6" xfId="0" applyFont="1" applyBorder="1" applyProtection="1"/>
    <xf numFmtId="2" fontId="0" fillId="0" borderId="3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2" borderId="2" xfId="0" applyFill="1" applyBorder="1"/>
    <xf numFmtId="0" fontId="12" fillId="2" borderId="5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8" fillId="0" borderId="23" xfId="0" applyFont="1" applyBorder="1" applyProtection="1"/>
    <xf numFmtId="0" fontId="6" fillId="2" borderId="5" xfId="0" applyFont="1" applyFill="1" applyBorder="1" applyAlignment="1">
      <alignment horizontal="left"/>
    </xf>
    <xf numFmtId="0" fontId="8" fillId="0" borderId="23" xfId="0" applyFont="1" applyFill="1" applyBorder="1"/>
    <xf numFmtId="0" fontId="2" fillId="0" borderId="23" xfId="0" applyFont="1" applyFill="1" applyBorder="1"/>
    <xf numFmtId="0" fontId="6" fillId="2" borderId="5" xfId="0" applyFont="1" applyFill="1" applyBorder="1"/>
    <xf numFmtId="0" fontId="9" fillId="2" borderId="36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6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0" fontId="7" fillId="0" borderId="4" xfId="0" applyFont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/>
    <xf numFmtId="166" fontId="0" fillId="0" borderId="1" xfId="0" applyNumberForma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13" xfId="0" applyFont="1" applyFill="1" applyBorder="1"/>
    <xf numFmtId="0" fontId="6" fillId="2" borderId="16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2" fontId="0" fillId="2" borderId="37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8" fillId="0" borderId="14" xfId="0" applyFont="1" applyBorder="1" applyProtection="1"/>
    <xf numFmtId="0" fontId="0" fillId="0" borderId="1" xfId="0" applyBorder="1" applyAlignment="1">
      <alignment horizontal="left"/>
    </xf>
    <xf numFmtId="0" fontId="8" fillId="0" borderId="14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6" xfId="0" applyFont="1" applyFill="1" applyBorder="1"/>
    <xf numFmtId="0" fontId="3" fillId="0" borderId="23" xfId="0" applyFont="1" applyFill="1" applyBorder="1"/>
    <xf numFmtId="0" fontId="0" fillId="0" borderId="1" xfId="0" applyBorder="1" applyAlignment="1">
      <alignment horizontal="center"/>
    </xf>
    <xf numFmtId="0" fontId="3" fillId="0" borderId="14" xfId="0" applyFont="1" applyFill="1" applyBorder="1"/>
    <xf numFmtId="0" fontId="3" fillId="2" borderId="14" xfId="0" applyFont="1" applyFill="1" applyBorder="1"/>
    <xf numFmtId="0" fontId="3" fillId="0" borderId="23" xfId="0" applyFont="1" applyBorder="1" applyProtection="1"/>
    <xf numFmtId="0" fontId="3" fillId="2" borderId="23" xfId="0" applyFont="1" applyFill="1" applyBorder="1" applyProtection="1"/>
    <xf numFmtId="0" fontId="3" fillId="2" borderId="23" xfId="0" applyFont="1" applyFill="1" applyBorder="1"/>
    <xf numFmtId="0" fontId="0" fillId="0" borderId="23" xfId="0" applyFont="1" applyFill="1" applyBorder="1"/>
    <xf numFmtId="0" fontId="0" fillId="2" borderId="23" xfId="0" applyFont="1" applyFill="1" applyBorder="1"/>
    <xf numFmtId="0" fontId="3" fillId="2" borderId="14" xfId="0" applyFont="1" applyFill="1" applyBorder="1" applyProtection="1"/>
    <xf numFmtId="0" fontId="3" fillId="0" borderId="14" xfId="0" applyFont="1" applyBorder="1" applyProtection="1"/>
    <xf numFmtId="0" fontId="0" fillId="2" borderId="14" xfId="0" applyFont="1" applyFill="1" applyBorder="1"/>
    <xf numFmtId="0" fontId="6" fillId="2" borderId="0" xfId="0" applyFont="1" applyFill="1" applyBorder="1" applyAlignment="1">
      <alignment horizontal="left"/>
    </xf>
    <xf numFmtId="2" fontId="6" fillId="0" borderId="0" xfId="0" applyNumberFormat="1" applyFont="1"/>
    <xf numFmtId="0" fontId="2" fillId="0" borderId="39" xfId="0" applyFont="1" applyBorder="1" applyAlignment="1">
      <alignment horizontal="center"/>
    </xf>
    <xf numFmtId="0" fontId="2" fillId="0" borderId="1" xfId="0" applyFont="1" applyFill="1" applyBorder="1"/>
    <xf numFmtId="0" fontId="13" fillId="0" borderId="3" xfId="0" applyFont="1" applyFill="1" applyBorder="1" applyAlignment="1">
      <alignment horizontal="center"/>
    </xf>
    <xf numFmtId="0" fontId="0" fillId="0" borderId="40" xfId="0" applyBorder="1"/>
    <xf numFmtId="0" fontId="2" fillId="0" borderId="40" xfId="0" applyFont="1" applyBorder="1" applyAlignment="1">
      <alignment horizontal="center"/>
    </xf>
    <xf numFmtId="0" fontId="8" fillId="0" borderId="1" xfId="0" applyFont="1" applyBorder="1" applyProtection="1"/>
    <xf numFmtId="0" fontId="0" fillId="0" borderId="14" xfId="0" applyFont="1" applyFill="1" applyBorder="1"/>
    <xf numFmtId="0" fontId="12" fillId="2" borderId="1" xfId="0" applyFont="1" applyFill="1" applyBorder="1" applyAlignment="1">
      <alignment horizontal="left" vertical="center"/>
    </xf>
    <xf numFmtId="2" fontId="13" fillId="0" borderId="14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2" fillId="0" borderId="6" xfId="0" applyFont="1" applyFill="1" applyBorder="1"/>
    <xf numFmtId="0" fontId="4" fillId="4" borderId="26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2" fontId="14" fillId="0" borderId="3" xfId="0" applyNumberFormat="1" applyFont="1" applyFill="1" applyBorder="1" applyAlignment="1">
      <alignment horizontal="center"/>
    </xf>
    <xf numFmtId="0" fontId="8" fillId="0" borderId="15" xfId="0" applyFont="1" applyFill="1" applyBorder="1"/>
    <xf numFmtId="2" fontId="14" fillId="0" borderId="13" xfId="0" applyNumberFormat="1" applyFont="1" applyFill="1" applyBorder="1" applyAlignment="1">
      <alignment horizontal="center"/>
    </xf>
    <xf numFmtId="2" fontId="14" fillId="0" borderId="14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14" fillId="0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Border="1" applyProtection="1"/>
    <xf numFmtId="0" fontId="3" fillId="2" borderId="15" xfId="0" applyFont="1" applyFill="1" applyBorder="1" applyProtection="1"/>
    <xf numFmtId="2" fontId="6" fillId="0" borderId="0" xfId="0" applyNumberFormat="1" applyFont="1" applyFill="1"/>
    <xf numFmtId="2" fontId="0" fillId="0" borderId="0" xfId="0" applyNumberFormat="1" applyFill="1"/>
    <xf numFmtId="0" fontId="14" fillId="0" borderId="1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2" fillId="2" borderId="2" xfId="0" applyFont="1" applyFill="1" applyBorder="1"/>
    <xf numFmtId="0" fontId="8" fillId="2" borderId="2" xfId="0" applyFont="1" applyFill="1" applyBorder="1" applyAlignment="1">
      <alignment horizontal="left" vertical="center"/>
    </xf>
    <xf numFmtId="165" fontId="0" fillId="0" borderId="0" xfId="0" applyNumberFormat="1"/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15" fillId="6" borderId="0" xfId="0" applyFont="1" applyFill="1" applyAlignment="1">
      <alignment horizontal="center"/>
    </xf>
    <xf numFmtId="0" fontId="15" fillId="6" borderId="0" xfId="0" applyFont="1" applyFill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Fill="1" applyAlignment="1">
      <alignment horizontal="center" wrapText="1"/>
    </xf>
    <xf numFmtId="0" fontId="5" fillId="3" borderId="14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left"/>
    </xf>
    <xf numFmtId="0" fontId="4" fillId="4" borderId="19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</cellXfs>
  <cellStyles count="6">
    <cellStyle name="Millares 2" xfId="2"/>
    <cellStyle name="Normal" xfId="0" builtinId="0"/>
    <cellStyle name="Normal 2" xfId="1"/>
    <cellStyle name="Normal 3" xfId="3"/>
    <cellStyle name="Normal 3 2" xfId="4"/>
    <cellStyle name="Porcentual 2" xfId="5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9"/>
  <sheetViews>
    <sheetView workbookViewId="0"/>
  </sheetViews>
  <sheetFormatPr baseColWidth="10" defaultRowHeight="15" x14ac:dyDescent="0.25"/>
  <cols>
    <col min="2" max="2" width="37.28515625" customWidth="1"/>
    <col min="3" max="3" width="31.140625" customWidth="1"/>
    <col min="4" max="4" width="29" bestFit="1" customWidth="1"/>
    <col min="5" max="5" width="12.140625" customWidth="1"/>
    <col min="6" max="6" width="21.28515625" bestFit="1" customWidth="1"/>
    <col min="7" max="7" width="24" bestFit="1" customWidth="1"/>
    <col min="8" max="8" width="19.85546875" bestFit="1" customWidth="1"/>
    <col min="9" max="9" width="21.85546875" bestFit="1" customWidth="1"/>
    <col min="10" max="10" width="21.5703125" bestFit="1" customWidth="1"/>
    <col min="11" max="11" width="19.140625" bestFit="1" customWidth="1"/>
  </cols>
  <sheetData>
    <row r="2" spans="1:11" x14ac:dyDescent="0.25">
      <c r="A2" s="149" t="s">
        <v>179</v>
      </c>
      <c r="B2" s="150"/>
      <c r="C2" s="150"/>
      <c r="D2" s="150"/>
      <c r="E2" s="150"/>
      <c r="F2" s="150"/>
      <c r="G2" s="150"/>
      <c r="H2" s="150"/>
      <c r="I2" s="150"/>
      <c r="J2" s="150"/>
      <c r="K2" s="151"/>
    </row>
    <row r="3" spans="1:11" x14ac:dyDescent="0.25">
      <c r="A3" s="2"/>
      <c r="B3" s="2"/>
      <c r="C3" s="77" t="s">
        <v>62</v>
      </c>
      <c r="D3" s="77" t="s">
        <v>30</v>
      </c>
      <c r="E3" s="2" t="s">
        <v>180</v>
      </c>
      <c r="F3" s="152" t="s">
        <v>70</v>
      </c>
      <c r="G3" s="152"/>
      <c r="H3" s="152"/>
      <c r="I3" s="152"/>
      <c r="J3" s="152"/>
      <c r="K3" s="152"/>
    </row>
    <row r="4" spans="1:11" x14ac:dyDescent="0.25">
      <c r="A4" s="31">
        <v>1</v>
      </c>
      <c r="B4" s="31" t="s">
        <v>181</v>
      </c>
      <c r="C4" s="78" t="s">
        <v>63</v>
      </c>
      <c r="D4" s="78" t="s">
        <v>78</v>
      </c>
      <c r="E4" s="84">
        <v>1628.8969999999999</v>
      </c>
      <c r="F4" s="79" t="s">
        <v>0</v>
      </c>
      <c r="G4" s="79" t="s">
        <v>1</v>
      </c>
      <c r="H4" s="79" t="s">
        <v>26</v>
      </c>
      <c r="I4" s="79" t="s">
        <v>137</v>
      </c>
      <c r="J4" s="79" t="s">
        <v>52</v>
      </c>
      <c r="K4" s="79" t="s">
        <v>75</v>
      </c>
    </row>
    <row r="5" spans="1:11" x14ac:dyDescent="0.25">
      <c r="A5" s="31">
        <v>2</v>
      </c>
      <c r="B5" s="31" t="s">
        <v>182</v>
      </c>
      <c r="C5" s="78" t="s">
        <v>82</v>
      </c>
      <c r="D5" s="78" t="s">
        <v>80</v>
      </c>
      <c r="E5" s="84">
        <v>1604.299</v>
      </c>
      <c r="F5" s="79" t="s">
        <v>89</v>
      </c>
      <c r="G5" s="79" t="s">
        <v>39</v>
      </c>
      <c r="H5" s="79" t="s">
        <v>51</v>
      </c>
      <c r="I5" s="79" t="s">
        <v>90</v>
      </c>
      <c r="J5" s="79" t="s">
        <v>77</v>
      </c>
      <c r="K5" s="79"/>
    </row>
    <row r="6" spans="1:11" x14ac:dyDescent="0.25">
      <c r="A6" s="31">
        <v>3</v>
      </c>
      <c r="B6" s="31"/>
      <c r="C6" s="78" t="s">
        <v>65</v>
      </c>
      <c r="D6" s="78" t="s">
        <v>79</v>
      </c>
      <c r="E6" s="84">
        <v>1349.7159999999999</v>
      </c>
      <c r="F6" s="79" t="s">
        <v>96</v>
      </c>
      <c r="G6" s="79" t="s">
        <v>97</v>
      </c>
      <c r="H6" s="79" t="s">
        <v>79</v>
      </c>
      <c r="I6" s="79" t="s">
        <v>98</v>
      </c>
      <c r="J6" s="79" t="s">
        <v>83</v>
      </c>
      <c r="K6" s="79" t="s">
        <v>122</v>
      </c>
    </row>
    <row r="8" spans="1:11" x14ac:dyDescent="0.25">
      <c r="A8" s="153" t="s">
        <v>183</v>
      </c>
      <c r="B8" s="153"/>
      <c r="C8" s="153"/>
      <c r="D8" s="153"/>
      <c r="E8" s="81"/>
    </row>
    <row r="9" spans="1:11" x14ac:dyDescent="0.25">
      <c r="A9" s="2"/>
      <c r="B9" s="2"/>
      <c r="C9" s="77" t="s">
        <v>62</v>
      </c>
      <c r="D9" s="77" t="s">
        <v>180</v>
      </c>
      <c r="E9" s="81"/>
    </row>
    <row r="10" spans="1:11" x14ac:dyDescent="0.25">
      <c r="A10" s="31">
        <v>1</v>
      </c>
      <c r="B10" s="31" t="s">
        <v>181</v>
      </c>
      <c r="C10" s="78" t="s">
        <v>39</v>
      </c>
      <c r="D10" s="83">
        <v>779.37159999999994</v>
      </c>
      <c r="E10" s="81"/>
    </row>
    <row r="11" spans="1:11" x14ac:dyDescent="0.25">
      <c r="A11" s="31">
        <v>2</v>
      </c>
      <c r="B11" s="31" t="s">
        <v>182</v>
      </c>
      <c r="C11" s="78" t="s">
        <v>4</v>
      </c>
      <c r="D11" s="83">
        <v>762.553</v>
      </c>
      <c r="E11" s="81"/>
    </row>
    <row r="12" spans="1:11" x14ac:dyDescent="0.25">
      <c r="A12" s="31">
        <v>3</v>
      </c>
      <c r="B12" s="31"/>
      <c r="C12" s="78" t="s">
        <v>50</v>
      </c>
      <c r="D12" s="83">
        <v>590.99799999999993</v>
      </c>
      <c r="E12" s="81"/>
    </row>
    <row r="13" spans="1:11" x14ac:dyDescent="0.25">
      <c r="E13" s="81"/>
    </row>
    <row r="14" spans="1:11" x14ac:dyDescent="0.25">
      <c r="A14" s="153" t="s">
        <v>190</v>
      </c>
      <c r="B14" s="153"/>
      <c r="C14" s="153"/>
      <c r="D14" s="153"/>
      <c r="E14" s="81"/>
    </row>
    <row r="15" spans="1:11" x14ac:dyDescent="0.25">
      <c r="A15" s="2"/>
      <c r="B15" s="2"/>
      <c r="C15" s="77" t="s">
        <v>62</v>
      </c>
      <c r="D15" s="77" t="s">
        <v>180</v>
      </c>
      <c r="E15" s="81"/>
    </row>
    <row r="16" spans="1:11" x14ac:dyDescent="0.25">
      <c r="A16" s="31">
        <v>1</v>
      </c>
      <c r="B16" s="31" t="s">
        <v>181</v>
      </c>
      <c r="C16" s="78" t="s">
        <v>191</v>
      </c>
      <c r="D16" s="83">
        <v>159.52000000000001</v>
      </c>
      <c r="E16" s="81"/>
    </row>
    <row r="17" spans="1:5" x14ac:dyDescent="0.25">
      <c r="A17" s="31">
        <v>2</v>
      </c>
      <c r="B17" s="31" t="s">
        <v>182</v>
      </c>
      <c r="C17" s="78"/>
      <c r="D17" s="31"/>
      <c r="E17" s="81"/>
    </row>
    <row r="18" spans="1:5" x14ac:dyDescent="0.25">
      <c r="A18" s="31">
        <v>3</v>
      </c>
      <c r="B18" s="31"/>
      <c r="C18" s="78"/>
      <c r="D18" s="31"/>
      <c r="E18" s="81"/>
    </row>
    <row r="19" spans="1:5" x14ac:dyDescent="0.25">
      <c r="E19" s="81"/>
    </row>
    <row r="20" spans="1:5" x14ac:dyDescent="0.25">
      <c r="A20" s="153" t="s">
        <v>184</v>
      </c>
      <c r="B20" s="153"/>
      <c r="C20" s="153"/>
      <c r="D20" s="153"/>
      <c r="E20" s="81"/>
    </row>
    <row r="21" spans="1:5" x14ac:dyDescent="0.25">
      <c r="A21" s="2"/>
      <c r="B21" s="2"/>
      <c r="C21" s="77" t="s">
        <v>62</v>
      </c>
      <c r="D21" s="77" t="s">
        <v>180</v>
      </c>
      <c r="E21" s="81"/>
    </row>
    <row r="22" spans="1:5" x14ac:dyDescent="0.25">
      <c r="A22" s="31">
        <v>1</v>
      </c>
      <c r="B22" s="31" t="s">
        <v>181</v>
      </c>
      <c r="C22" s="78" t="s">
        <v>140</v>
      </c>
      <c r="D22" s="83">
        <v>496.91999999999996</v>
      </c>
      <c r="E22" s="81"/>
    </row>
    <row r="23" spans="1:5" x14ac:dyDescent="0.25">
      <c r="A23" s="31">
        <v>2</v>
      </c>
      <c r="B23" s="31" t="s">
        <v>182</v>
      </c>
      <c r="C23" s="78" t="s">
        <v>0</v>
      </c>
      <c r="D23" s="83">
        <v>488.24</v>
      </c>
      <c r="E23" s="81"/>
    </row>
    <row r="24" spans="1:5" x14ac:dyDescent="0.25">
      <c r="A24" s="31">
        <v>3</v>
      </c>
      <c r="B24" s="31"/>
      <c r="C24" s="78" t="s">
        <v>131</v>
      </c>
      <c r="D24" s="83">
        <v>318.38600000000002</v>
      </c>
      <c r="E24" s="81"/>
    </row>
    <row r="25" spans="1:5" x14ac:dyDescent="0.25">
      <c r="E25" s="81"/>
    </row>
    <row r="26" spans="1:5" x14ac:dyDescent="0.25">
      <c r="A26" s="149" t="s">
        <v>185</v>
      </c>
      <c r="B26" s="150"/>
      <c r="C26" s="150"/>
      <c r="D26" s="151"/>
      <c r="E26" s="81"/>
    </row>
    <row r="27" spans="1:5" x14ac:dyDescent="0.25">
      <c r="A27" s="2"/>
      <c r="B27" s="77" t="s">
        <v>6</v>
      </c>
      <c r="C27" s="77" t="s">
        <v>60</v>
      </c>
      <c r="D27" s="77" t="s">
        <v>180</v>
      </c>
      <c r="E27" s="81"/>
    </row>
    <row r="28" spans="1:5" x14ac:dyDescent="0.25">
      <c r="A28" s="31">
        <v>1</v>
      </c>
      <c r="B28" s="80" t="s">
        <v>133</v>
      </c>
      <c r="C28" s="78" t="s">
        <v>27</v>
      </c>
      <c r="D28" s="83">
        <v>779.37159999999994</v>
      </c>
      <c r="E28" s="81"/>
    </row>
    <row r="29" spans="1:5" x14ac:dyDescent="0.25">
      <c r="A29" s="31">
        <v>2</v>
      </c>
      <c r="B29" s="80" t="s">
        <v>132</v>
      </c>
      <c r="C29" s="78" t="s">
        <v>74</v>
      </c>
      <c r="D29" s="83">
        <v>762.553</v>
      </c>
      <c r="E29" s="81"/>
    </row>
    <row r="30" spans="1:5" x14ac:dyDescent="0.25">
      <c r="A30" s="31">
        <v>3</v>
      </c>
      <c r="B30" s="80" t="s">
        <v>0</v>
      </c>
      <c r="C30" s="78" t="s">
        <v>110</v>
      </c>
      <c r="D30" s="83">
        <v>486.24</v>
      </c>
      <c r="E30" s="81"/>
    </row>
    <row r="31" spans="1:5" x14ac:dyDescent="0.25">
      <c r="E31" s="81"/>
    </row>
    <row r="32" spans="1:5" x14ac:dyDescent="0.25">
      <c r="A32" s="149" t="s">
        <v>187</v>
      </c>
      <c r="B32" s="150"/>
      <c r="C32" s="150"/>
      <c r="D32" s="151"/>
      <c r="E32" s="81"/>
    </row>
    <row r="33" spans="1:5" x14ac:dyDescent="0.25">
      <c r="A33" s="2"/>
      <c r="B33" s="77" t="s">
        <v>60</v>
      </c>
      <c r="C33" s="77" t="s">
        <v>188</v>
      </c>
      <c r="D33" s="77" t="s">
        <v>180</v>
      </c>
      <c r="E33" s="81"/>
    </row>
    <row r="34" spans="1:5" x14ac:dyDescent="0.25">
      <c r="A34" s="31">
        <v>1</v>
      </c>
      <c r="B34" s="80" t="s">
        <v>27</v>
      </c>
      <c r="C34" s="78" t="s">
        <v>103</v>
      </c>
      <c r="D34" s="83">
        <v>529.73599999999999</v>
      </c>
      <c r="E34" s="81"/>
    </row>
    <row r="35" spans="1:5" x14ac:dyDescent="0.25">
      <c r="A35" s="31">
        <v>2</v>
      </c>
      <c r="B35" s="80" t="s">
        <v>74</v>
      </c>
      <c r="C35" s="78" t="s">
        <v>96</v>
      </c>
      <c r="D35" s="83">
        <v>525.27249999999992</v>
      </c>
      <c r="E35" s="81"/>
    </row>
    <row r="36" spans="1:5" x14ac:dyDescent="0.25">
      <c r="A36" s="31">
        <v>3</v>
      </c>
      <c r="B36" s="80" t="s">
        <v>110</v>
      </c>
      <c r="C36" s="78" t="s">
        <v>0</v>
      </c>
      <c r="D36" s="83">
        <v>415.65999999999997</v>
      </c>
      <c r="E36" s="81"/>
    </row>
    <row r="37" spans="1:5" x14ac:dyDescent="0.25">
      <c r="E37" s="81"/>
    </row>
    <row r="38" spans="1:5" x14ac:dyDescent="0.25">
      <c r="A38" s="149" t="s">
        <v>189</v>
      </c>
      <c r="B38" s="150"/>
      <c r="C38" s="150"/>
      <c r="D38" s="151"/>
      <c r="E38" s="81"/>
    </row>
    <row r="39" spans="1:5" x14ac:dyDescent="0.25">
      <c r="A39" s="2"/>
      <c r="B39" s="77" t="s">
        <v>60</v>
      </c>
      <c r="C39" s="77" t="s">
        <v>188</v>
      </c>
      <c r="D39" s="77" t="s">
        <v>180</v>
      </c>
      <c r="E39" s="81"/>
    </row>
    <row r="40" spans="1:5" x14ac:dyDescent="0.25">
      <c r="A40" s="31">
        <v>1</v>
      </c>
      <c r="B40" s="80" t="s">
        <v>27</v>
      </c>
      <c r="C40" s="78" t="s">
        <v>133</v>
      </c>
      <c r="D40" s="83">
        <v>779.37159999999994</v>
      </c>
      <c r="E40" s="81"/>
    </row>
    <row r="41" spans="1:5" x14ac:dyDescent="0.25">
      <c r="A41" s="31">
        <v>2</v>
      </c>
      <c r="B41" s="80" t="s">
        <v>74</v>
      </c>
      <c r="C41" s="78" t="s">
        <v>132</v>
      </c>
      <c r="D41" s="83">
        <v>762.553</v>
      </c>
      <c r="E41" s="81"/>
    </row>
    <row r="42" spans="1:5" x14ac:dyDescent="0.25">
      <c r="A42" s="31">
        <v>3</v>
      </c>
      <c r="B42" s="80" t="s">
        <v>128</v>
      </c>
      <c r="C42" s="78" t="s">
        <v>50</v>
      </c>
      <c r="D42" s="83">
        <v>590.99799999999993</v>
      </c>
      <c r="E42" s="81"/>
    </row>
    <row r="43" spans="1:5" x14ac:dyDescent="0.25">
      <c r="E43" s="81"/>
    </row>
    <row r="44" spans="1:5" x14ac:dyDescent="0.25">
      <c r="A44" s="149" t="s">
        <v>192</v>
      </c>
      <c r="B44" s="150"/>
      <c r="C44" s="150"/>
      <c r="D44" s="151"/>
      <c r="E44" s="81"/>
    </row>
    <row r="45" spans="1:5" x14ac:dyDescent="0.25">
      <c r="A45" s="2"/>
      <c r="B45" s="77" t="s">
        <v>60</v>
      </c>
      <c r="C45" s="77" t="s">
        <v>188</v>
      </c>
      <c r="D45" s="77" t="s">
        <v>180</v>
      </c>
      <c r="E45" s="81"/>
    </row>
    <row r="46" spans="1:5" x14ac:dyDescent="0.25">
      <c r="A46" s="31">
        <v>1</v>
      </c>
      <c r="B46" s="80" t="s">
        <v>138</v>
      </c>
      <c r="C46" s="78" t="s">
        <v>140</v>
      </c>
      <c r="D46" s="83">
        <v>413.14</v>
      </c>
      <c r="E46" s="81"/>
    </row>
    <row r="47" spans="1:5" x14ac:dyDescent="0.25">
      <c r="A47" s="31">
        <v>2</v>
      </c>
      <c r="B47" s="80" t="s">
        <v>110</v>
      </c>
      <c r="C47" s="78" t="s">
        <v>0</v>
      </c>
      <c r="D47" s="83">
        <v>321.96000000000004</v>
      </c>
      <c r="E47" s="81"/>
    </row>
    <row r="48" spans="1:5" x14ac:dyDescent="0.25">
      <c r="A48" s="31">
        <v>3</v>
      </c>
      <c r="B48" s="80" t="s">
        <v>16</v>
      </c>
      <c r="C48" s="78" t="s">
        <v>186</v>
      </c>
      <c r="D48" s="83">
        <v>295.548</v>
      </c>
      <c r="E48" s="81"/>
    </row>
    <row r="49" spans="1:5" x14ac:dyDescent="0.25">
      <c r="E49" s="81"/>
    </row>
    <row r="50" spans="1:5" x14ac:dyDescent="0.25">
      <c r="A50" s="153" t="s">
        <v>193</v>
      </c>
      <c r="B50" s="153"/>
      <c r="C50" s="153"/>
      <c r="E50" s="81"/>
    </row>
    <row r="51" spans="1:5" x14ac:dyDescent="0.25">
      <c r="A51" s="2"/>
      <c r="B51" s="77" t="s">
        <v>6</v>
      </c>
      <c r="C51" s="77" t="s">
        <v>180</v>
      </c>
      <c r="E51" s="81"/>
    </row>
    <row r="52" spans="1:5" x14ac:dyDescent="0.25">
      <c r="A52" s="31">
        <v>1</v>
      </c>
      <c r="B52" s="80" t="s">
        <v>108</v>
      </c>
      <c r="C52" s="83">
        <v>361.67500000000001</v>
      </c>
    </row>
    <row r="53" spans="1:5" x14ac:dyDescent="0.25">
      <c r="A53" s="31">
        <v>2</v>
      </c>
      <c r="B53" s="80" t="s">
        <v>109</v>
      </c>
      <c r="C53" s="83">
        <v>332.0412</v>
      </c>
    </row>
    <row r="54" spans="1:5" x14ac:dyDescent="0.25">
      <c r="A54" s="31">
        <v>3</v>
      </c>
      <c r="B54" s="80" t="s">
        <v>89</v>
      </c>
      <c r="C54" s="83">
        <v>323.76409999999998</v>
      </c>
    </row>
    <row r="55" spans="1:5" x14ac:dyDescent="0.25">
      <c r="A55" s="81"/>
      <c r="B55" s="82"/>
      <c r="C55" s="81"/>
    </row>
    <row r="56" spans="1:5" x14ac:dyDescent="0.25">
      <c r="A56" s="153" t="s">
        <v>194</v>
      </c>
      <c r="B56" s="153"/>
      <c r="C56" s="153"/>
    </row>
    <row r="57" spans="1:5" x14ac:dyDescent="0.25">
      <c r="A57" s="2"/>
      <c r="B57" s="77" t="s">
        <v>6</v>
      </c>
      <c r="C57" s="77" t="s">
        <v>180</v>
      </c>
    </row>
    <row r="58" spans="1:5" x14ac:dyDescent="0.25">
      <c r="A58" s="31">
        <v>1</v>
      </c>
      <c r="B58" s="80" t="s">
        <v>92</v>
      </c>
      <c r="C58" s="83">
        <v>366.048</v>
      </c>
    </row>
    <row r="59" spans="1:5" x14ac:dyDescent="0.25">
      <c r="A59" s="31">
        <v>2</v>
      </c>
      <c r="B59" s="80" t="s">
        <v>88</v>
      </c>
      <c r="C59" s="83">
        <v>124.13800000000001</v>
      </c>
    </row>
    <row r="60" spans="1:5" x14ac:dyDescent="0.25">
      <c r="A60" s="31">
        <v>3</v>
      </c>
      <c r="B60" s="80" t="s">
        <v>115</v>
      </c>
      <c r="C60" s="83">
        <v>82.752600000000001</v>
      </c>
    </row>
    <row r="62" spans="1:5" x14ac:dyDescent="0.25">
      <c r="A62" s="153" t="s">
        <v>195</v>
      </c>
      <c r="B62" s="153"/>
      <c r="C62" s="153"/>
    </row>
    <row r="63" spans="1:5" x14ac:dyDescent="0.25">
      <c r="A63" s="2"/>
      <c r="B63" s="77" t="s">
        <v>6</v>
      </c>
      <c r="C63" s="77" t="s">
        <v>180</v>
      </c>
    </row>
    <row r="64" spans="1:5" x14ac:dyDescent="0.25">
      <c r="A64" s="31">
        <v>1</v>
      </c>
      <c r="B64" s="80" t="s">
        <v>107</v>
      </c>
      <c r="C64" s="83">
        <v>271.98</v>
      </c>
    </row>
    <row r="65" spans="1:3" x14ac:dyDescent="0.25">
      <c r="A65" s="31">
        <v>2</v>
      </c>
      <c r="B65" s="80" t="s">
        <v>117</v>
      </c>
      <c r="C65" s="83">
        <v>124.13800000000001</v>
      </c>
    </row>
    <row r="66" spans="1:3" x14ac:dyDescent="0.25">
      <c r="A66" s="31">
        <v>3</v>
      </c>
      <c r="B66" s="80" t="s">
        <v>37</v>
      </c>
      <c r="C66" s="83">
        <v>119.96</v>
      </c>
    </row>
    <row r="67" spans="1:3" x14ac:dyDescent="0.25">
      <c r="A67" s="81"/>
      <c r="B67" s="82"/>
      <c r="C67" s="81"/>
    </row>
    <row r="69" spans="1:3" x14ac:dyDescent="0.25">
      <c r="A69" s="153" t="s">
        <v>197</v>
      </c>
      <c r="B69" s="153"/>
      <c r="C69" s="153"/>
    </row>
    <row r="70" spans="1:3" x14ac:dyDescent="0.25">
      <c r="A70" s="2"/>
      <c r="B70" s="77" t="s">
        <v>6</v>
      </c>
      <c r="C70" s="77" t="s">
        <v>180</v>
      </c>
    </row>
    <row r="71" spans="1:3" x14ac:dyDescent="0.25">
      <c r="A71" s="31">
        <v>1</v>
      </c>
      <c r="B71" s="80" t="s">
        <v>112</v>
      </c>
      <c r="C71" s="83">
        <v>92.713999999999999</v>
      </c>
    </row>
    <row r="72" spans="1:3" x14ac:dyDescent="0.25">
      <c r="A72" s="31">
        <v>2</v>
      </c>
      <c r="B72" s="80" t="s">
        <v>113</v>
      </c>
      <c r="C72" s="83">
        <v>90.88</v>
      </c>
    </row>
    <row r="73" spans="1:3" x14ac:dyDescent="0.25">
      <c r="A73" s="31">
        <v>3</v>
      </c>
      <c r="B73" s="80" t="s">
        <v>152</v>
      </c>
      <c r="C73" s="83">
        <v>88.867999999999995</v>
      </c>
    </row>
    <row r="75" spans="1:3" x14ac:dyDescent="0.25">
      <c r="A75" s="153" t="s">
        <v>196</v>
      </c>
      <c r="B75" s="153"/>
      <c r="C75" s="153"/>
    </row>
    <row r="76" spans="1:3" x14ac:dyDescent="0.25">
      <c r="A76" s="2"/>
      <c r="B76" s="77" t="s">
        <v>6</v>
      </c>
      <c r="C76" s="77" t="s">
        <v>180</v>
      </c>
    </row>
    <row r="77" spans="1:3" x14ac:dyDescent="0.25">
      <c r="A77" s="31">
        <v>1</v>
      </c>
      <c r="B77" s="80" t="s">
        <v>87</v>
      </c>
      <c r="C77" s="83">
        <v>175.9786</v>
      </c>
    </row>
    <row r="78" spans="1:3" x14ac:dyDescent="0.25">
      <c r="A78" s="31">
        <v>2</v>
      </c>
      <c r="B78" s="80" t="s">
        <v>58</v>
      </c>
      <c r="C78" s="83">
        <v>175.375</v>
      </c>
    </row>
    <row r="79" spans="1:3" x14ac:dyDescent="0.25">
      <c r="A79" s="31">
        <v>3</v>
      </c>
      <c r="B79" s="80" t="s">
        <v>102</v>
      </c>
      <c r="C79" s="83">
        <v>162.74429999999998</v>
      </c>
    </row>
  </sheetData>
  <mergeCells count="14">
    <mergeCell ref="A69:C69"/>
    <mergeCell ref="A14:D14"/>
    <mergeCell ref="A75:C75"/>
    <mergeCell ref="A38:D38"/>
    <mergeCell ref="A44:D44"/>
    <mergeCell ref="A50:C50"/>
    <mergeCell ref="A56:C56"/>
    <mergeCell ref="A62:C62"/>
    <mergeCell ref="A32:D32"/>
    <mergeCell ref="A2:K2"/>
    <mergeCell ref="F3:K3"/>
    <mergeCell ref="A8:D8"/>
    <mergeCell ref="A20:D20"/>
    <mergeCell ref="A26:D26"/>
  </mergeCell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theme="0" tint="-0.249977111117893"/>
  </sheetPr>
  <dimension ref="A1:P242"/>
  <sheetViews>
    <sheetView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Q18" sqref="Q18"/>
    </sheetView>
  </sheetViews>
  <sheetFormatPr baseColWidth="10" defaultColWidth="11.42578125" defaultRowHeight="15" x14ac:dyDescent="0.25"/>
  <cols>
    <col min="1" max="1" width="5.28515625" customWidth="1"/>
    <col min="2" max="2" width="7.7109375" customWidth="1"/>
    <col min="3" max="3" width="16.7109375" customWidth="1"/>
    <col min="4" max="4" width="29.5703125" customWidth="1"/>
    <col min="5" max="10" width="9.7109375" customWidth="1"/>
    <col min="11" max="11" width="13.42578125" customWidth="1"/>
    <col min="12" max="14" width="11.85546875" customWidth="1"/>
    <col min="15" max="15" width="16.42578125" customWidth="1"/>
    <col min="16" max="16" width="5.42578125" customWidth="1"/>
  </cols>
  <sheetData>
    <row r="1" spans="1:16" ht="18.75" x14ac:dyDescent="0.3">
      <c r="A1" s="165" t="s">
        <v>54</v>
      </c>
      <c r="B1" s="166"/>
      <c r="C1" s="166"/>
      <c r="D1" s="167"/>
      <c r="E1" s="161"/>
      <c r="F1" s="161"/>
      <c r="G1" s="161"/>
      <c r="H1" s="161"/>
      <c r="I1" s="161"/>
      <c r="J1" s="161"/>
      <c r="K1" s="161"/>
      <c r="O1" s="5"/>
    </row>
    <row r="2" spans="1:16" ht="18.75" x14ac:dyDescent="0.3">
      <c r="A2" s="162" t="s">
        <v>500</v>
      </c>
      <c r="B2" s="163"/>
      <c r="C2" s="163"/>
      <c r="D2" s="164"/>
      <c r="E2" s="161"/>
      <c r="F2" s="161"/>
      <c r="G2" s="161"/>
      <c r="H2" s="161"/>
      <c r="I2" s="161"/>
      <c r="J2" s="161"/>
      <c r="K2" s="161"/>
      <c r="O2" s="5"/>
    </row>
    <row r="3" spans="1:16" s="5" customFormat="1" ht="15.75" thickBot="1" x14ac:dyDescent="0.3">
      <c r="E3" s="161"/>
      <c r="F3" s="161"/>
      <c r="G3" s="161"/>
      <c r="H3" s="161"/>
      <c r="I3" s="161"/>
      <c r="J3" s="161"/>
      <c r="K3" s="161"/>
    </row>
    <row r="4" spans="1:16" ht="15.75" thickBot="1" x14ac:dyDescent="0.3">
      <c r="A4" s="176" t="s">
        <v>442</v>
      </c>
      <c r="B4" s="177"/>
      <c r="C4" s="177"/>
      <c r="D4" s="178"/>
      <c r="E4" s="179" t="s">
        <v>55</v>
      </c>
      <c r="F4" s="180"/>
      <c r="G4" s="180"/>
      <c r="H4" s="180"/>
      <c r="I4" s="180"/>
      <c r="J4" s="180"/>
      <c r="K4" s="180"/>
      <c r="L4" s="180"/>
      <c r="M4" s="180"/>
      <c r="N4" s="180"/>
      <c r="O4" s="181"/>
    </row>
    <row r="5" spans="1:16" ht="15.75" x14ac:dyDescent="0.25">
      <c r="A5" s="44"/>
      <c r="B5" s="43"/>
      <c r="C5" s="43"/>
      <c r="D5" s="25"/>
      <c r="E5" s="173">
        <v>2013</v>
      </c>
      <c r="F5" s="174"/>
      <c r="G5" s="174"/>
      <c r="H5" s="174"/>
      <c r="I5" s="174"/>
      <c r="J5" s="174"/>
      <c r="K5" s="174"/>
      <c r="L5" s="174"/>
      <c r="M5" s="174"/>
      <c r="N5" s="174"/>
      <c r="O5" s="175"/>
    </row>
    <row r="6" spans="1:16" x14ac:dyDescent="0.25">
      <c r="A6" s="10"/>
      <c r="B6" s="28" t="s">
        <v>5</v>
      </c>
      <c r="C6" s="28" t="s">
        <v>60</v>
      </c>
      <c r="D6" s="105" t="s">
        <v>61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86</v>
      </c>
      <c r="K6" s="2" t="s">
        <v>199</v>
      </c>
      <c r="L6" s="2" t="s">
        <v>200</v>
      </c>
      <c r="M6" s="2" t="s">
        <v>201</v>
      </c>
      <c r="N6" s="2" t="s">
        <v>202</v>
      </c>
      <c r="O6" s="27" t="s">
        <v>12</v>
      </c>
    </row>
    <row r="7" spans="1:16" x14ac:dyDescent="0.25">
      <c r="A7" s="36">
        <v>1</v>
      </c>
      <c r="B7" s="106" t="s">
        <v>508</v>
      </c>
      <c r="C7" s="107" t="s">
        <v>266</v>
      </c>
      <c r="D7" s="8" t="s">
        <v>227</v>
      </c>
      <c r="E7" s="134">
        <v>80.95</v>
      </c>
      <c r="F7" s="57"/>
      <c r="G7" s="57"/>
      <c r="H7" s="57"/>
      <c r="I7" s="57">
        <v>84.22399999999999</v>
      </c>
      <c r="J7" s="57"/>
      <c r="K7" s="57">
        <v>186.852</v>
      </c>
      <c r="L7" s="57"/>
      <c r="M7" s="57">
        <v>171.15769999999998</v>
      </c>
      <c r="N7" s="57">
        <f>2*164.606</f>
        <v>329.21199999999999</v>
      </c>
      <c r="O7" s="58">
        <f>SUM(I7:N7)</f>
        <v>771.44569999999999</v>
      </c>
      <c r="P7" s="19"/>
    </row>
    <row r="8" spans="1:16" x14ac:dyDescent="0.25">
      <c r="A8" s="36">
        <v>2</v>
      </c>
      <c r="B8" s="114" t="s">
        <v>513</v>
      </c>
      <c r="C8" s="107" t="s">
        <v>364</v>
      </c>
      <c r="D8" s="8" t="s">
        <v>352</v>
      </c>
      <c r="E8" s="60"/>
      <c r="F8" s="59"/>
      <c r="G8" s="59"/>
      <c r="H8" s="59">
        <v>168</v>
      </c>
      <c r="I8" s="57"/>
      <c r="J8" s="57"/>
      <c r="K8" s="57">
        <v>72.466200000000001</v>
      </c>
      <c r="L8" s="57">
        <v>135.6</v>
      </c>
      <c r="M8" s="57"/>
      <c r="N8" s="57">
        <f>2*156.3757</f>
        <v>312.75139999999999</v>
      </c>
      <c r="O8" s="58">
        <f>SUM(E8:N8)</f>
        <v>688.81759999999997</v>
      </c>
      <c r="P8" s="19"/>
    </row>
    <row r="9" spans="1:16" x14ac:dyDescent="0.25">
      <c r="A9" s="36">
        <v>3</v>
      </c>
      <c r="B9" s="114" t="s">
        <v>424</v>
      </c>
      <c r="C9" s="113" t="s">
        <v>425</v>
      </c>
      <c r="D9" s="8" t="s">
        <v>514</v>
      </c>
      <c r="E9" s="60"/>
      <c r="F9" s="57"/>
      <c r="G9" s="57"/>
      <c r="H9" s="57"/>
      <c r="I9" s="57">
        <v>162.50399999999999</v>
      </c>
      <c r="J9" s="57"/>
      <c r="K9" s="57"/>
      <c r="L9" s="57"/>
      <c r="M9" s="57">
        <v>180.166</v>
      </c>
      <c r="N9" s="57">
        <f>2*164.606</f>
        <v>329.21199999999999</v>
      </c>
      <c r="O9" s="58">
        <f>SUM(E9:N9)</f>
        <v>671.88199999999995</v>
      </c>
      <c r="P9" s="19"/>
    </row>
    <row r="10" spans="1:16" x14ac:dyDescent="0.25">
      <c r="A10" s="36">
        <v>4</v>
      </c>
      <c r="B10" s="114"/>
      <c r="C10" s="113" t="s">
        <v>371</v>
      </c>
      <c r="D10" s="8" t="s">
        <v>361</v>
      </c>
      <c r="E10" s="60"/>
      <c r="F10" s="57">
        <v>83.6</v>
      </c>
      <c r="G10" s="57"/>
      <c r="H10" s="57">
        <v>70.400000000000006</v>
      </c>
      <c r="I10" s="57"/>
      <c r="J10" s="57">
        <v>82</v>
      </c>
      <c r="K10" s="57"/>
      <c r="L10" s="57"/>
      <c r="M10" s="57"/>
      <c r="N10" s="57">
        <f>2*156.3757</f>
        <v>312.75139999999999</v>
      </c>
      <c r="O10" s="58">
        <f>SUM(E10:N10)</f>
        <v>548.75139999999999</v>
      </c>
      <c r="P10" s="19"/>
    </row>
    <row r="11" spans="1:16" x14ac:dyDescent="0.25">
      <c r="A11" s="36">
        <v>5</v>
      </c>
      <c r="B11" s="114" t="s">
        <v>277</v>
      </c>
      <c r="C11" s="115" t="s">
        <v>270</v>
      </c>
      <c r="D11" s="8" t="s">
        <v>102</v>
      </c>
      <c r="E11" s="60">
        <v>90.48</v>
      </c>
      <c r="F11" s="57"/>
      <c r="G11" s="57">
        <v>82.820000000000007</v>
      </c>
      <c r="H11" s="57"/>
      <c r="I11" s="57"/>
      <c r="J11" s="57"/>
      <c r="K11" s="57"/>
      <c r="L11" s="57"/>
      <c r="M11" s="57">
        <v>83.891999999999996</v>
      </c>
      <c r="N11" s="57">
        <f>2*83.892</f>
        <v>167.78399999999999</v>
      </c>
      <c r="O11" s="58">
        <f>SUM(E11:N11)</f>
        <v>424.976</v>
      </c>
      <c r="P11" s="19"/>
    </row>
    <row r="12" spans="1:16" x14ac:dyDescent="0.25">
      <c r="A12" s="36">
        <v>6</v>
      </c>
      <c r="B12" s="114" t="s">
        <v>281</v>
      </c>
      <c r="C12" s="113" t="s">
        <v>373</v>
      </c>
      <c r="D12" s="8" t="s">
        <v>363</v>
      </c>
      <c r="E12" s="60"/>
      <c r="F12" s="57">
        <v>74.8</v>
      </c>
      <c r="G12" s="57"/>
      <c r="H12" s="57">
        <v>74.8</v>
      </c>
      <c r="I12" s="57"/>
      <c r="J12" s="57">
        <v>126</v>
      </c>
      <c r="K12" s="57"/>
      <c r="L12" s="57">
        <v>135.6</v>
      </c>
      <c r="M12" s="57"/>
      <c r="N12" s="57"/>
      <c r="O12" s="58">
        <f>SUM(E12:N12)</f>
        <v>411.20000000000005</v>
      </c>
      <c r="P12" s="19"/>
    </row>
    <row r="13" spans="1:16" x14ac:dyDescent="0.25">
      <c r="A13" s="36">
        <v>7</v>
      </c>
      <c r="B13" s="106" t="s">
        <v>505</v>
      </c>
      <c r="C13" s="107" t="s">
        <v>392</v>
      </c>
      <c r="D13" s="8" t="s">
        <v>391</v>
      </c>
      <c r="E13" s="60"/>
      <c r="F13" s="57">
        <v>88</v>
      </c>
      <c r="G13" s="57"/>
      <c r="H13" s="57">
        <v>88</v>
      </c>
      <c r="I13" s="57"/>
      <c r="J13" s="131">
        <v>82</v>
      </c>
      <c r="K13" s="131">
        <v>80.518000000000001</v>
      </c>
      <c r="L13" s="21">
        <v>90.4</v>
      </c>
      <c r="M13" s="57"/>
      <c r="N13" s="57">
        <f>2*71.3082</f>
        <v>142.6164</v>
      </c>
      <c r="O13" s="58">
        <f>+F13+H13+N13+L13</f>
        <v>409.01639999999998</v>
      </c>
      <c r="P13" s="19"/>
    </row>
    <row r="14" spans="1:16" x14ac:dyDescent="0.25">
      <c r="A14" s="36">
        <v>8</v>
      </c>
      <c r="B14" s="114" t="s">
        <v>513</v>
      </c>
      <c r="C14" s="113" t="s">
        <v>325</v>
      </c>
      <c r="D14" s="8" t="s">
        <v>510</v>
      </c>
      <c r="E14" s="60"/>
      <c r="F14" s="57"/>
      <c r="G14" s="57">
        <v>66.256000000000014</v>
      </c>
      <c r="H14" s="57"/>
      <c r="I14" s="57">
        <v>162.50399999999999</v>
      </c>
      <c r="J14" s="57">
        <v>166</v>
      </c>
      <c r="K14" s="57"/>
      <c r="L14" s="57"/>
      <c r="M14" s="57"/>
      <c r="N14" s="57"/>
      <c r="O14" s="58">
        <f t="shared" ref="O14:O45" si="0">SUM(E14:N14)</f>
        <v>394.76</v>
      </c>
      <c r="P14" s="19"/>
    </row>
    <row r="15" spans="1:16" x14ac:dyDescent="0.25">
      <c r="A15" s="36">
        <v>9</v>
      </c>
      <c r="B15" s="106" t="s">
        <v>134</v>
      </c>
      <c r="C15" s="107" t="s">
        <v>135</v>
      </c>
      <c r="D15" s="8" t="s">
        <v>474</v>
      </c>
      <c r="E15" s="60"/>
      <c r="F15" s="57"/>
      <c r="G15" s="59"/>
      <c r="H15" s="57"/>
      <c r="I15" s="57"/>
      <c r="J15" s="57"/>
      <c r="K15" s="57">
        <v>76.492099999999994</v>
      </c>
      <c r="L15" s="57"/>
      <c r="M15" s="57"/>
      <c r="N15" s="57">
        <f>2*148.1454</f>
        <v>296.29079999999999</v>
      </c>
      <c r="O15" s="58">
        <f t="shared" si="0"/>
        <v>372.78289999999998</v>
      </c>
      <c r="P15" s="19"/>
    </row>
    <row r="16" spans="1:16" x14ac:dyDescent="0.25">
      <c r="A16" s="36">
        <v>10</v>
      </c>
      <c r="B16" s="114"/>
      <c r="C16" s="113" t="s">
        <v>380</v>
      </c>
      <c r="D16" s="8" t="s">
        <v>381</v>
      </c>
      <c r="E16" s="60"/>
      <c r="F16" s="57"/>
      <c r="G16" s="57"/>
      <c r="H16" s="57">
        <v>168</v>
      </c>
      <c r="I16" s="57"/>
      <c r="J16" s="57">
        <v>166</v>
      </c>
      <c r="K16" s="57"/>
      <c r="L16" s="57"/>
      <c r="M16" s="57"/>
      <c r="N16" s="57"/>
      <c r="O16" s="58">
        <f t="shared" si="0"/>
        <v>334</v>
      </c>
      <c r="P16" s="19"/>
    </row>
    <row r="17" spans="1:16" x14ac:dyDescent="0.25">
      <c r="A17" s="36">
        <v>11</v>
      </c>
      <c r="B17" s="106" t="s">
        <v>267</v>
      </c>
      <c r="C17" s="113" t="s">
        <v>84</v>
      </c>
      <c r="D17" s="8" t="s">
        <v>250</v>
      </c>
      <c r="E17" s="60">
        <v>160.06</v>
      </c>
      <c r="F17" s="57"/>
      <c r="G17" s="57">
        <v>164.38</v>
      </c>
      <c r="H17" s="57"/>
      <c r="I17" s="57"/>
      <c r="J17" s="57"/>
      <c r="K17" s="57"/>
      <c r="L17" s="57"/>
      <c r="M17" s="57"/>
      <c r="N17" s="57"/>
      <c r="O17" s="58">
        <f t="shared" si="0"/>
        <v>324.44</v>
      </c>
      <c r="P17" s="19"/>
    </row>
    <row r="18" spans="1:16" x14ac:dyDescent="0.25">
      <c r="A18" s="36">
        <v>12</v>
      </c>
      <c r="B18" s="124" t="s">
        <v>269</v>
      </c>
      <c r="C18" s="139" t="s">
        <v>280</v>
      </c>
      <c r="D18" s="72" t="s">
        <v>206</v>
      </c>
      <c r="E18" s="59">
        <v>152.05699999999999</v>
      </c>
      <c r="F18" s="59"/>
      <c r="G18" s="59"/>
      <c r="H18" s="59"/>
      <c r="I18" s="59"/>
      <c r="J18" s="59"/>
      <c r="K18" s="59"/>
      <c r="L18" s="59"/>
      <c r="M18" s="59">
        <v>171.15769999999998</v>
      </c>
      <c r="N18" s="59"/>
      <c r="O18" s="58">
        <f t="shared" si="0"/>
        <v>323.21469999999999</v>
      </c>
      <c r="P18" s="19"/>
    </row>
    <row r="19" spans="1:16" x14ac:dyDescent="0.25">
      <c r="A19" s="36">
        <v>13</v>
      </c>
      <c r="B19" s="108" t="s">
        <v>283</v>
      </c>
      <c r="C19" s="110" t="s">
        <v>15</v>
      </c>
      <c r="D19" s="72" t="s">
        <v>157</v>
      </c>
      <c r="E19" s="59">
        <v>76.19</v>
      </c>
      <c r="F19" s="59"/>
      <c r="G19" s="59">
        <v>74.538000000000011</v>
      </c>
      <c r="H19" s="59"/>
      <c r="I19" s="59"/>
      <c r="J19" s="59"/>
      <c r="K19" s="59">
        <v>168.16679999999999</v>
      </c>
      <c r="L19" s="59"/>
      <c r="M19" s="59"/>
      <c r="N19" s="59"/>
      <c r="O19" s="58">
        <f t="shared" si="0"/>
        <v>318.89480000000003</v>
      </c>
      <c r="P19" s="19"/>
    </row>
    <row r="20" spans="1:16" x14ac:dyDescent="0.25">
      <c r="A20" s="36">
        <v>14</v>
      </c>
      <c r="B20" s="108" t="s">
        <v>541</v>
      </c>
      <c r="C20" s="109" t="s">
        <v>427</v>
      </c>
      <c r="D20" s="72" t="s">
        <v>206</v>
      </c>
      <c r="E20" s="59"/>
      <c r="F20" s="59"/>
      <c r="G20" s="59"/>
      <c r="H20" s="59"/>
      <c r="I20" s="59"/>
      <c r="J20" s="59"/>
      <c r="K20" s="59"/>
      <c r="L20" s="59"/>
      <c r="M20" s="59">
        <v>180.166</v>
      </c>
      <c r="N20" s="59">
        <f>2*67.1136</f>
        <v>134.22720000000001</v>
      </c>
      <c r="O20" s="58">
        <f t="shared" si="0"/>
        <v>314.39319999999998</v>
      </c>
      <c r="P20" s="19"/>
    </row>
    <row r="21" spans="1:16" x14ac:dyDescent="0.25">
      <c r="A21" s="36">
        <v>15</v>
      </c>
      <c r="B21" s="104" t="s">
        <v>265</v>
      </c>
      <c r="C21" s="110" t="s">
        <v>421</v>
      </c>
      <c r="D21" s="72" t="s">
        <v>163</v>
      </c>
      <c r="E21" s="59"/>
      <c r="F21" s="59"/>
      <c r="G21" s="59"/>
      <c r="H21" s="59"/>
      <c r="I21" s="59">
        <v>75.801599999999993</v>
      </c>
      <c r="J21" s="59"/>
      <c r="K21" s="59">
        <v>60.388500000000001</v>
      </c>
      <c r="L21" s="59"/>
      <c r="M21" s="59"/>
      <c r="N21" s="59">
        <f>2*75.5028</f>
        <v>151.00559999999999</v>
      </c>
      <c r="O21" s="58">
        <f t="shared" si="0"/>
        <v>287.19569999999999</v>
      </c>
      <c r="P21" s="19"/>
    </row>
    <row r="22" spans="1:16" x14ac:dyDescent="0.25">
      <c r="A22" s="36">
        <v>17</v>
      </c>
      <c r="B22" s="104" t="s">
        <v>459</v>
      </c>
      <c r="C22" s="110" t="s">
        <v>458</v>
      </c>
      <c r="D22" s="72" t="s">
        <v>203</v>
      </c>
      <c r="E22" s="59"/>
      <c r="F22" s="59"/>
      <c r="G22" s="59"/>
      <c r="H22" s="59"/>
      <c r="I22" s="59"/>
      <c r="J22" s="59"/>
      <c r="K22" s="59"/>
      <c r="L22" s="59"/>
      <c r="M22" s="59"/>
      <c r="N22" s="59">
        <f>2*139.9151</f>
        <v>279.83019999999999</v>
      </c>
      <c r="O22" s="58">
        <f t="shared" si="0"/>
        <v>279.83019999999999</v>
      </c>
      <c r="P22" s="19"/>
    </row>
    <row r="23" spans="1:16" x14ac:dyDescent="0.25">
      <c r="A23" s="36">
        <v>18</v>
      </c>
      <c r="B23" s="104" t="s">
        <v>326</v>
      </c>
      <c r="C23" s="110" t="s">
        <v>264</v>
      </c>
      <c r="D23" s="72" t="s">
        <v>248</v>
      </c>
      <c r="E23" s="59">
        <v>76.19</v>
      </c>
      <c r="F23" s="97"/>
      <c r="G23" s="97"/>
      <c r="H23" s="59"/>
      <c r="I23" s="59"/>
      <c r="J23" s="59"/>
      <c r="K23" s="59">
        <v>177.5094</v>
      </c>
      <c r="L23" s="59"/>
      <c r="M23" s="59"/>
      <c r="N23" s="59"/>
      <c r="O23" s="58">
        <f t="shared" si="0"/>
        <v>253.6994</v>
      </c>
      <c r="P23" s="19"/>
    </row>
    <row r="24" spans="1:16" x14ac:dyDescent="0.25">
      <c r="A24" s="36">
        <v>19</v>
      </c>
      <c r="B24" s="108" t="s">
        <v>47</v>
      </c>
      <c r="C24" s="109" t="s">
        <v>72</v>
      </c>
      <c r="D24" s="72" t="s">
        <v>208</v>
      </c>
      <c r="E24" s="59">
        <v>90.478000000000009</v>
      </c>
      <c r="F24" s="59"/>
      <c r="G24" s="59">
        <v>156.161</v>
      </c>
      <c r="H24" s="59"/>
      <c r="I24" s="59"/>
      <c r="J24" s="59"/>
      <c r="K24" s="59"/>
      <c r="L24" s="59"/>
      <c r="M24" s="59"/>
      <c r="N24" s="59"/>
      <c r="O24" s="58">
        <f t="shared" si="0"/>
        <v>246.63900000000001</v>
      </c>
      <c r="P24" s="19"/>
    </row>
    <row r="25" spans="1:16" x14ac:dyDescent="0.25">
      <c r="A25" s="36">
        <v>20</v>
      </c>
      <c r="B25" s="104" t="s">
        <v>434</v>
      </c>
      <c r="C25" s="109" t="s">
        <v>284</v>
      </c>
      <c r="D25" s="72" t="s">
        <v>504</v>
      </c>
      <c r="E25" s="59"/>
      <c r="F25" s="59"/>
      <c r="G25" s="59"/>
      <c r="H25" s="59"/>
      <c r="I25" s="59"/>
      <c r="J25" s="59"/>
      <c r="K25" s="59">
        <v>76.492099999999994</v>
      </c>
      <c r="L25" s="59"/>
      <c r="M25" s="59"/>
      <c r="N25" s="59">
        <f>2*75.5028</f>
        <v>151.00559999999999</v>
      </c>
      <c r="O25" s="58">
        <f t="shared" si="0"/>
        <v>227.49769999999998</v>
      </c>
      <c r="P25" s="19"/>
    </row>
    <row r="26" spans="1:16" x14ac:dyDescent="0.25">
      <c r="A26" s="36">
        <v>21</v>
      </c>
      <c r="B26" s="104" t="s">
        <v>506</v>
      </c>
      <c r="C26" s="110" t="s">
        <v>476</v>
      </c>
      <c r="D26" s="72" t="s">
        <v>163</v>
      </c>
      <c r="E26" s="59"/>
      <c r="F26" s="59"/>
      <c r="G26" s="59"/>
      <c r="H26" s="59"/>
      <c r="I26" s="59"/>
      <c r="J26" s="59"/>
      <c r="K26" s="59">
        <v>56.362599999999993</v>
      </c>
      <c r="L26" s="59"/>
      <c r="M26" s="59"/>
      <c r="N26" s="59">
        <f>2*79.6974</f>
        <v>159.3948</v>
      </c>
      <c r="O26" s="58">
        <f t="shared" si="0"/>
        <v>215.75739999999999</v>
      </c>
      <c r="P26" s="19"/>
    </row>
    <row r="27" spans="1:16" x14ac:dyDescent="0.25">
      <c r="A27" s="36">
        <v>22</v>
      </c>
      <c r="B27" s="104" t="s">
        <v>259</v>
      </c>
      <c r="C27" s="110" t="s">
        <v>260</v>
      </c>
      <c r="D27" s="72" t="s">
        <v>510</v>
      </c>
      <c r="E27" s="59">
        <v>95.24</v>
      </c>
      <c r="F27" s="59"/>
      <c r="G27" s="59"/>
      <c r="H27" s="59"/>
      <c r="I27" s="59"/>
      <c r="J27" s="59"/>
      <c r="K27" s="59">
        <v>80.518000000000001</v>
      </c>
      <c r="L27" s="57"/>
      <c r="M27" s="59"/>
      <c r="N27" s="59"/>
      <c r="O27" s="58">
        <f t="shared" si="0"/>
        <v>175.75799999999998</v>
      </c>
      <c r="P27" s="19"/>
    </row>
    <row r="28" spans="1:16" x14ac:dyDescent="0.25">
      <c r="A28" s="36">
        <v>23</v>
      </c>
      <c r="B28" s="108" t="s">
        <v>520</v>
      </c>
      <c r="C28" s="109" t="s">
        <v>521</v>
      </c>
      <c r="D28" s="72" t="s">
        <v>482</v>
      </c>
      <c r="E28" s="59">
        <v>85.716000000000008</v>
      </c>
      <c r="F28" s="59"/>
      <c r="G28" s="59"/>
      <c r="H28" s="59"/>
      <c r="I28" s="59"/>
      <c r="J28" s="59"/>
      <c r="K28" s="59"/>
      <c r="L28" s="59"/>
      <c r="M28" s="59">
        <v>83.891999999999996</v>
      </c>
      <c r="N28" s="59"/>
      <c r="O28" s="58">
        <f t="shared" si="0"/>
        <v>169.608</v>
      </c>
      <c r="P28" s="19"/>
    </row>
    <row r="29" spans="1:16" x14ac:dyDescent="0.25">
      <c r="A29" s="36">
        <v>24</v>
      </c>
      <c r="B29" s="104" t="s">
        <v>562</v>
      </c>
      <c r="C29" s="110" t="s">
        <v>563</v>
      </c>
      <c r="D29" s="72" t="s">
        <v>482</v>
      </c>
      <c r="E29" s="59"/>
      <c r="F29" s="59"/>
      <c r="G29" s="59"/>
      <c r="H29" s="59"/>
      <c r="I29" s="59"/>
      <c r="J29" s="59"/>
      <c r="K29" s="59"/>
      <c r="L29" s="59"/>
      <c r="M29" s="59"/>
      <c r="N29" s="59">
        <f>83.892*2</f>
        <v>167.78399999999999</v>
      </c>
      <c r="O29" s="58">
        <f t="shared" si="0"/>
        <v>167.78399999999999</v>
      </c>
      <c r="P29" s="19"/>
    </row>
    <row r="30" spans="1:16" x14ac:dyDescent="0.25">
      <c r="A30" s="36">
        <v>25</v>
      </c>
      <c r="B30" s="104" t="s">
        <v>525</v>
      </c>
      <c r="C30" s="110" t="s">
        <v>523</v>
      </c>
      <c r="D30" s="72" t="s">
        <v>527</v>
      </c>
      <c r="E30" s="59"/>
      <c r="F30" s="59"/>
      <c r="G30" s="59"/>
      <c r="H30" s="59"/>
      <c r="I30" s="59"/>
      <c r="J30" s="59"/>
      <c r="K30" s="59"/>
      <c r="L30" s="59"/>
      <c r="M30" s="59"/>
      <c r="N30" s="59">
        <f>83.892*2</f>
        <v>167.78399999999999</v>
      </c>
      <c r="O30" s="58">
        <f t="shared" si="0"/>
        <v>167.78399999999999</v>
      </c>
      <c r="P30" s="19"/>
    </row>
    <row r="31" spans="1:16" x14ac:dyDescent="0.25">
      <c r="A31" s="36">
        <v>26</v>
      </c>
      <c r="B31" s="108" t="s">
        <v>46</v>
      </c>
      <c r="C31" s="109" t="s">
        <v>73</v>
      </c>
      <c r="D31" s="72" t="s">
        <v>79</v>
      </c>
      <c r="E31" s="59"/>
      <c r="F31" s="59"/>
      <c r="G31" s="59">
        <v>164.38</v>
      </c>
      <c r="H31" s="59"/>
      <c r="I31" s="59"/>
      <c r="J31" s="59"/>
      <c r="K31" s="59"/>
      <c r="L31" s="59"/>
      <c r="M31" s="59"/>
      <c r="N31" s="59"/>
      <c r="O31" s="58">
        <f t="shared" si="0"/>
        <v>164.38</v>
      </c>
      <c r="P31" s="19"/>
    </row>
    <row r="32" spans="1:16" x14ac:dyDescent="0.25">
      <c r="A32" s="36">
        <v>27</v>
      </c>
      <c r="B32" s="108" t="s">
        <v>295</v>
      </c>
      <c r="C32" s="109" t="s">
        <v>296</v>
      </c>
      <c r="D32" s="72" t="s">
        <v>482</v>
      </c>
      <c r="E32" s="59"/>
      <c r="F32" s="59"/>
      <c r="G32" s="59">
        <v>82.820000000000007</v>
      </c>
      <c r="H32" s="59"/>
      <c r="I32" s="59">
        <v>80.012799999999984</v>
      </c>
      <c r="J32" s="59"/>
      <c r="K32" s="59"/>
      <c r="L32" s="59"/>
      <c r="M32" s="59"/>
      <c r="N32" s="59"/>
      <c r="O32" s="58">
        <f t="shared" si="0"/>
        <v>162.83279999999999</v>
      </c>
      <c r="P32" s="19"/>
    </row>
    <row r="33" spans="1:16" x14ac:dyDescent="0.25">
      <c r="A33" s="36">
        <v>28</v>
      </c>
      <c r="B33" s="104" t="s">
        <v>511</v>
      </c>
      <c r="C33" s="109" t="s">
        <v>176</v>
      </c>
      <c r="D33" s="72" t="s">
        <v>244</v>
      </c>
      <c r="E33" s="59">
        <v>160.06</v>
      </c>
      <c r="F33" s="59"/>
      <c r="G33" s="59"/>
      <c r="H33" s="59"/>
      <c r="I33" s="59"/>
      <c r="J33" s="59"/>
      <c r="K33" s="59"/>
      <c r="L33" s="59"/>
      <c r="M33" s="59"/>
      <c r="N33" s="59"/>
      <c r="O33" s="58">
        <f t="shared" si="0"/>
        <v>160.06</v>
      </c>
      <c r="P33" s="19"/>
    </row>
    <row r="34" spans="1:16" x14ac:dyDescent="0.25">
      <c r="A34" s="36">
        <v>29</v>
      </c>
      <c r="B34" s="104" t="s">
        <v>571</v>
      </c>
      <c r="C34" s="110" t="s">
        <v>572</v>
      </c>
      <c r="D34" s="72" t="s">
        <v>174</v>
      </c>
      <c r="E34" s="59"/>
      <c r="F34" s="59"/>
      <c r="G34" s="59"/>
      <c r="H34" s="59"/>
      <c r="I34" s="59"/>
      <c r="J34" s="59"/>
      <c r="K34" s="59"/>
      <c r="L34" s="59"/>
      <c r="M34" s="59"/>
      <c r="N34" s="59">
        <f>2*79.6974</f>
        <v>159.3948</v>
      </c>
      <c r="O34" s="58">
        <f t="shared" si="0"/>
        <v>159.3948</v>
      </c>
      <c r="P34" s="19"/>
    </row>
    <row r="35" spans="1:16" x14ac:dyDescent="0.25">
      <c r="A35" s="36">
        <v>31</v>
      </c>
      <c r="B35" s="108"/>
      <c r="C35" s="109" t="s">
        <v>298</v>
      </c>
      <c r="D35" s="72" t="s">
        <v>406</v>
      </c>
      <c r="E35" s="59"/>
      <c r="F35" s="59"/>
      <c r="G35" s="59"/>
      <c r="H35" s="59"/>
      <c r="I35" s="59"/>
      <c r="J35" s="59">
        <v>157.69999999999999</v>
      </c>
      <c r="K35" s="59"/>
      <c r="L35" s="59"/>
      <c r="M35" s="59"/>
      <c r="N35" s="59"/>
      <c r="O35" s="58">
        <f t="shared" si="0"/>
        <v>157.69999999999999</v>
      </c>
      <c r="P35" s="19"/>
    </row>
    <row r="36" spans="1:16" x14ac:dyDescent="0.25">
      <c r="A36" s="36">
        <v>32</v>
      </c>
      <c r="B36" s="108" t="s">
        <v>306</v>
      </c>
      <c r="C36" s="109" t="s">
        <v>307</v>
      </c>
      <c r="D36" s="72" t="s">
        <v>510</v>
      </c>
      <c r="E36" s="59"/>
      <c r="F36" s="59"/>
      <c r="G36" s="59">
        <v>156.161</v>
      </c>
      <c r="H36" s="59"/>
      <c r="I36" s="59"/>
      <c r="J36" s="59"/>
      <c r="K36" s="59"/>
      <c r="L36" s="59"/>
      <c r="M36" s="59"/>
      <c r="N36" s="59"/>
      <c r="O36" s="58">
        <f t="shared" si="0"/>
        <v>156.161</v>
      </c>
      <c r="P36" s="19"/>
    </row>
    <row r="37" spans="1:16" x14ac:dyDescent="0.25">
      <c r="A37" s="36">
        <v>33</v>
      </c>
      <c r="B37" s="108" t="s">
        <v>515</v>
      </c>
      <c r="C37" s="109" t="s">
        <v>409</v>
      </c>
      <c r="D37" s="72" t="s">
        <v>516</v>
      </c>
      <c r="E37" s="59"/>
      <c r="F37" s="59"/>
      <c r="G37" s="59"/>
      <c r="H37" s="59">
        <v>79.2</v>
      </c>
      <c r="I37" s="59">
        <v>75.801599999999993</v>
      </c>
      <c r="J37" s="59"/>
      <c r="K37" s="59"/>
      <c r="L37" s="59"/>
      <c r="M37" s="59"/>
      <c r="N37" s="59"/>
      <c r="O37" s="58">
        <f t="shared" si="0"/>
        <v>155.0016</v>
      </c>
      <c r="P37" s="19"/>
    </row>
    <row r="38" spans="1:16" x14ac:dyDescent="0.25">
      <c r="A38" s="36">
        <v>34</v>
      </c>
      <c r="B38" s="108" t="s">
        <v>48</v>
      </c>
      <c r="C38" s="109" t="s">
        <v>119</v>
      </c>
      <c r="D38" s="72" t="s">
        <v>314</v>
      </c>
      <c r="E38" s="59"/>
      <c r="F38" s="59"/>
      <c r="G38" s="59">
        <v>147.94200000000001</v>
      </c>
      <c r="H38" s="59"/>
      <c r="I38" s="59"/>
      <c r="J38" s="59"/>
      <c r="K38" s="59"/>
      <c r="L38" s="59"/>
      <c r="M38" s="59"/>
      <c r="N38" s="59"/>
      <c r="O38" s="58">
        <f t="shared" si="0"/>
        <v>147.94200000000001</v>
      </c>
      <c r="P38" s="19"/>
    </row>
    <row r="39" spans="1:16" x14ac:dyDescent="0.25">
      <c r="A39" s="36">
        <v>35</v>
      </c>
      <c r="B39" s="108" t="s">
        <v>309</v>
      </c>
      <c r="C39" s="109" t="s">
        <v>310</v>
      </c>
      <c r="D39" s="72" t="s">
        <v>308</v>
      </c>
      <c r="E39" s="59"/>
      <c r="F39" s="59"/>
      <c r="G39" s="59">
        <v>147.94200000000001</v>
      </c>
      <c r="H39" s="59"/>
      <c r="I39" s="59"/>
      <c r="J39" s="59"/>
      <c r="K39" s="59"/>
      <c r="L39" s="59"/>
      <c r="M39" s="59"/>
      <c r="N39" s="59"/>
      <c r="O39" s="58">
        <f t="shared" si="0"/>
        <v>147.94200000000001</v>
      </c>
      <c r="P39" s="19"/>
    </row>
    <row r="40" spans="1:16" x14ac:dyDescent="0.25">
      <c r="A40" s="36">
        <v>36</v>
      </c>
      <c r="B40" s="104" t="s">
        <v>21</v>
      </c>
      <c r="C40" s="109" t="s">
        <v>282</v>
      </c>
      <c r="D40" s="72" t="s">
        <v>203</v>
      </c>
      <c r="E40" s="59">
        <v>144.05000000000001</v>
      </c>
      <c r="F40" s="59"/>
      <c r="G40" s="59"/>
      <c r="H40" s="59"/>
      <c r="I40" s="59"/>
      <c r="J40" s="59"/>
      <c r="K40" s="59"/>
      <c r="L40" s="59"/>
      <c r="M40" s="59"/>
      <c r="N40" s="59"/>
      <c r="O40" s="58">
        <f t="shared" si="0"/>
        <v>144.05000000000001</v>
      </c>
      <c r="P40" s="19"/>
    </row>
    <row r="41" spans="1:16" x14ac:dyDescent="0.25">
      <c r="A41" s="36">
        <v>37</v>
      </c>
      <c r="B41" s="104" t="s">
        <v>564</v>
      </c>
      <c r="C41" s="110" t="s">
        <v>565</v>
      </c>
      <c r="D41" s="72" t="s">
        <v>401</v>
      </c>
      <c r="E41" s="59"/>
      <c r="F41" s="59"/>
      <c r="G41" s="59"/>
      <c r="H41" s="59"/>
      <c r="I41" s="59"/>
      <c r="J41" s="59"/>
      <c r="K41" s="59"/>
      <c r="L41" s="59"/>
      <c r="M41" s="59"/>
      <c r="N41" s="59">
        <f>2*71.3082</f>
        <v>142.6164</v>
      </c>
      <c r="O41" s="58">
        <f t="shared" si="0"/>
        <v>142.6164</v>
      </c>
      <c r="P41" s="19"/>
    </row>
    <row r="42" spans="1:16" x14ac:dyDescent="0.25">
      <c r="A42" s="36">
        <v>38</v>
      </c>
      <c r="B42" s="108" t="s">
        <v>33</v>
      </c>
      <c r="C42" s="109" t="s">
        <v>120</v>
      </c>
      <c r="D42" s="72" t="s">
        <v>315</v>
      </c>
      <c r="E42" s="59"/>
      <c r="F42" s="59"/>
      <c r="G42" s="59">
        <v>139.72299999999998</v>
      </c>
      <c r="H42" s="59"/>
      <c r="I42" s="59"/>
      <c r="J42" s="59"/>
      <c r="K42" s="59"/>
      <c r="L42" s="59"/>
      <c r="M42" s="59"/>
      <c r="N42" s="59"/>
      <c r="O42" s="58">
        <f t="shared" si="0"/>
        <v>139.72299999999998</v>
      </c>
      <c r="P42" s="19"/>
    </row>
    <row r="43" spans="1:16" x14ac:dyDescent="0.25">
      <c r="A43" s="36">
        <v>39</v>
      </c>
      <c r="B43" s="108" t="s">
        <v>345</v>
      </c>
      <c r="C43" s="109" t="s">
        <v>346</v>
      </c>
      <c r="D43" s="72" t="s">
        <v>203</v>
      </c>
      <c r="E43" s="59"/>
      <c r="F43" s="59"/>
      <c r="G43" s="59">
        <v>131.50399999999999</v>
      </c>
      <c r="H43" s="59"/>
      <c r="I43" s="59"/>
      <c r="J43" s="59"/>
      <c r="K43" s="59"/>
      <c r="L43" s="59"/>
      <c r="M43" s="59"/>
      <c r="N43" s="59"/>
      <c r="O43" s="58">
        <f t="shared" si="0"/>
        <v>131.50399999999999</v>
      </c>
      <c r="P43" s="19"/>
    </row>
    <row r="44" spans="1:16" x14ac:dyDescent="0.25">
      <c r="A44" s="36">
        <v>40</v>
      </c>
      <c r="B44" s="104"/>
      <c r="C44" s="110" t="s">
        <v>542</v>
      </c>
      <c r="D44" s="72"/>
      <c r="E44" s="59"/>
      <c r="F44" s="59"/>
      <c r="G44" s="59"/>
      <c r="H44" s="59"/>
      <c r="I44" s="59"/>
      <c r="J44" s="59"/>
      <c r="K44" s="59"/>
      <c r="L44" s="59">
        <v>128.82</v>
      </c>
      <c r="M44" s="59"/>
      <c r="N44" s="59"/>
      <c r="O44" s="58">
        <f t="shared" si="0"/>
        <v>128.82</v>
      </c>
      <c r="P44" s="19"/>
    </row>
    <row r="45" spans="1:16" x14ac:dyDescent="0.25">
      <c r="A45" s="36">
        <v>41</v>
      </c>
      <c r="B45" s="104" t="s">
        <v>566</v>
      </c>
      <c r="C45" s="110" t="s">
        <v>567</v>
      </c>
      <c r="D45" s="72" t="s">
        <v>558</v>
      </c>
      <c r="E45" s="59"/>
      <c r="F45" s="59"/>
      <c r="G45" s="59"/>
      <c r="H45" s="59"/>
      <c r="I45" s="59"/>
      <c r="J45" s="59"/>
      <c r="K45" s="59"/>
      <c r="L45" s="59"/>
      <c r="M45" s="59"/>
      <c r="N45" s="59">
        <f>2*62.919</f>
        <v>125.83799999999999</v>
      </c>
      <c r="O45" s="58">
        <f t="shared" si="0"/>
        <v>125.83799999999999</v>
      </c>
      <c r="P45" s="19"/>
    </row>
    <row r="46" spans="1:16" x14ac:dyDescent="0.25">
      <c r="A46" s="36">
        <v>42</v>
      </c>
      <c r="B46" s="108"/>
      <c r="C46" s="109" t="s">
        <v>385</v>
      </c>
      <c r="D46" s="72" t="s">
        <v>386</v>
      </c>
      <c r="E46" s="59"/>
      <c r="F46" s="59"/>
      <c r="G46" s="59"/>
      <c r="H46" s="59"/>
      <c r="I46" s="59"/>
      <c r="J46" s="59">
        <v>124</v>
      </c>
      <c r="K46" s="59"/>
      <c r="L46" s="59"/>
      <c r="M46" s="59"/>
      <c r="N46" s="59"/>
      <c r="O46" s="58">
        <f t="shared" ref="O46:O75" si="1">SUM(E46:N46)</f>
        <v>124</v>
      </c>
      <c r="P46" s="19"/>
    </row>
    <row r="47" spans="1:16" x14ac:dyDescent="0.25">
      <c r="A47" s="36">
        <v>43</v>
      </c>
      <c r="B47" s="104" t="s">
        <v>488</v>
      </c>
      <c r="C47" s="110" t="s">
        <v>489</v>
      </c>
      <c r="D47" s="72" t="s">
        <v>490</v>
      </c>
      <c r="E47" s="59"/>
      <c r="F47" s="59"/>
      <c r="G47" s="59"/>
      <c r="H47" s="59"/>
      <c r="I47" s="59"/>
      <c r="J47" s="59"/>
      <c r="K47" s="59"/>
      <c r="L47" s="59"/>
      <c r="M47" s="59"/>
      <c r="N47" s="59">
        <f>2*58.7244</f>
        <v>117.44880000000001</v>
      </c>
      <c r="O47" s="58">
        <f t="shared" si="1"/>
        <v>117.44880000000001</v>
      </c>
      <c r="P47" s="19"/>
    </row>
    <row r="48" spans="1:16" x14ac:dyDescent="0.25">
      <c r="A48" s="36">
        <v>44</v>
      </c>
      <c r="B48" s="108"/>
      <c r="C48" s="109" t="s">
        <v>375</v>
      </c>
      <c r="D48" s="72" t="s">
        <v>358</v>
      </c>
      <c r="E48" s="59"/>
      <c r="F48" s="59">
        <v>116</v>
      </c>
      <c r="G48" s="59"/>
      <c r="H48" s="59"/>
      <c r="I48" s="59"/>
      <c r="J48" s="59"/>
      <c r="K48" s="59"/>
      <c r="L48" s="59"/>
      <c r="M48" s="59"/>
      <c r="N48" s="59"/>
      <c r="O48" s="58">
        <f t="shared" si="1"/>
        <v>116</v>
      </c>
      <c r="P48" s="19"/>
    </row>
    <row r="49" spans="1:16" x14ac:dyDescent="0.25">
      <c r="A49" s="36">
        <v>45</v>
      </c>
      <c r="B49" s="108"/>
      <c r="C49" s="109" t="s">
        <v>376</v>
      </c>
      <c r="D49" s="72" t="s">
        <v>359</v>
      </c>
      <c r="E49" s="59"/>
      <c r="F49" s="59">
        <v>110.19999999999999</v>
      </c>
      <c r="G49" s="59"/>
      <c r="H49" s="59"/>
      <c r="I49" s="59"/>
      <c r="J49" s="59"/>
      <c r="K49" s="59"/>
      <c r="L49" s="59"/>
      <c r="M49" s="59"/>
      <c r="N49" s="59"/>
      <c r="O49" s="58">
        <f t="shared" si="1"/>
        <v>110.19999999999999</v>
      </c>
      <c r="P49" s="19"/>
    </row>
    <row r="50" spans="1:16" x14ac:dyDescent="0.25">
      <c r="A50" s="36">
        <v>46</v>
      </c>
      <c r="B50" s="104" t="s">
        <v>569</v>
      </c>
      <c r="C50" s="110" t="s">
        <v>568</v>
      </c>
      <c r="D50" s="72" t="s">
        <v>354</v>
      </c>
      <c r="E50" s="59"/>
      <c r="F50" s="59"/>
      <c r="G50" s="59"/>
      <c r="H50" s="59"/>
      <c r="I50" s="59"/>
      <c r="J50" s="59"/>
      <c r="K50" s="59"/>
      <c r="L50" s="59"/>
      <c r="M50" s="59"/>
      <c r="N50" s="59">
        <f>2*54.5298</f>
        <v>109.0596</v>
      </c>
      <c r="O50" s="58">
        <f t="shared" si="1"/>
        <v>109.0596</v>
      </c>
      <c r="P50" s="19"/>
    </row>
    <row r="51" spans="1:16" x14ac:dyDescent="0.25">
      <c r="A51" s="36">
        <v>47</v>
      </c>
      <c r="B51" s="104" t="s">
        <v>570</v>
      </c>
      <c r="C51" s="110" t="s">
        <v>453</v>
      </c>
      <c r="D51" s="72" t="s">
        <v>561</v>
      </c>
      <c r="E51" s="59"/>
      <c r="F51" s="59"/>
      <c r="G51" s="59"/>
      <c r="H51" s="59"/>
      <c r="I51" s="59"/>
      <c r="J51" s="59"/>
      <c r="K51" s="59"/>
      <c r="L51" s="59"/>
      <c r="M51" s="59"/>
      <c r="N51" s="59">
        <f>2*50.3352</f>
        <v>100.6704</v>
      </c>
      <c r="O51" s="58">
        <f t="shared" si="1"/>
        <v>100.6704</v>
      </c>
      <c r="P51" s="19"/>
    </row>
    <row r="52" spans="1:16" x14ac:dyDescent="0.25">
      <c r="A52" s="36">
        <v>48</v>
      </c>
      <c r="B52" s="108" t="s">
        <v>279</v>
      </c>
      <c r="C52" s="110" t="s">
        <v>268</v>
      </c>
      <c r="D52" s="72" t="s">
        <v>58</v>
      </c>
      <c r="E52" s="59">
        <v>95.240000000000009</v>
      </c>
      <c r="F52" s="59"/>
      <c r="G52" s="59"/>
      <c r="H52" s="59"/>
      <c r="I52" s="59"/>
      <c r="J52" s="59"/>
      <c r="K52" s="59"/>
      <c r="L52" s="59"/>
      <c r="M52" s="59"/>
      <c r="N52" s="59"/>
      <c r="O52" s="58">
        <f t="shared" si="1"/>
        <v>95.240000000000009</v>
      </c>
      <c r="P52" s="19"/>
    </row>
    <row r="53" spans="1:16" x14ac:dyDescent="0.25">
      <c r="A53" s="36">
        <v>49</v>
      </c>
      <c r="B53" s="108"/>
      <c r="C53" s="109" t="s">
        <v>370</v>
      </c>
      <c r="D53" s="72" t="s">
        <v>360</v>
      </c>
      <c r="E53" s="59"/>
      <c r="F53" s="59">
        <v>88</v>
      </c>
      <c r="G53" s="59"/>
      <c r="H53" s="59"/>
      <c r="I53" s="59"/>
      <c r="J53" s="59"/>
      <c r="K53" s="59"/>
      <c r="L53" s="59"/>
      <c r="M53" s="59"/>
      <c r="N53" s="59"/>
      <c r="O53" s="58">
        <f t="shared" si="1"/>
        <v>88</v>
      </c>
      <c r="P53" s="19"/>
    </row>
    <row r="54" spans="1:16" x14ac:dyDescent="0.25">
      <c r="A54" s="36">
        <v>50</v>
      </c>
      <c r="B54" s="108"/>
      <c r="C54" s="109" t="s">
        <v>390</v>
      </c>
      <c r="D54" s="72" t="s">
        <v>404</v>
      </c>
      <c r="E54" s="59"/>
      <c r="F54" s="59"/>
      <c r="G54" s="59"/>
      <c r="H54" s="59">
        <v>88</v>
      </c>
      <c r="I54" s="59"/>
      <c r="J54" s="59"/>
      <c r="K54" s="59"/>
      <c r="L54" s="59"/>
      <c r="M54" s="59"/>
      <c r="N54" s="59"/>
      <c r="O54" s="58">
        <f t="shared" si="1"/>
        <v>88</v>
      </c>
      <c r="P54" s="19"/>
    </row>
    <row r="55" spans="1:16" x14ac:dyDescent="0.25">
      <c r="A55" s="36">
        <v>51</v>
      </c>
      <c r="B55" s="108"/>
      <c r="C55" s="109" t="s">
        <v>407</v>
      </c>
      <c r="D55" s="72" t="s">
        <v>401</v>
      </c>
      <c r="E55" s="59"/>
      <c r="F55" s="59"/>
      <c r="G55" s="59"/>
      <c r="H55" s="59">
        <v>88</v>
      </c>
      <c r="I55" s="59"/>
      <c r="J55" s="59"/>
      <c r="K55" s="59"/>
      <c r="L55" s="59"/>
      <c r="M55" s="59"/>
      <c r="N55" s="59"/>
      <c r="O55" s="58">
        <f t="shared" si="1"/>
        <v>88</v>
      </c>
      <c r="P55" s="19"/>
    </row>
    <row r="56" spans="1:16" x14ac:dyDescent="0.25">
      <c r="A56" s="36">
        <v>52</v>
      </c>
      <c r="B56" s="108" t="s">
        <v>175</v>
      </c>
      <c r="C56" s="112" t="s">
        <v>272</v>
      </c>
      <c r="D56" s="72" t="s">
        <v>87</v>
      </c>
      <c r="E56" s="59">
        <v>85.72</v>
      </c>
      <c r="F56" s="59"/>
      <c r="G56" s="59"/>
      <c r="H56" s="59"/>
      <c r="I56" s="59"/>
      <c r="J56" s="59"/>
      <c r="K56" s="59"/>
      <c r="L56" s="59"/>
      <c r="M56" s="59"/>
      <c r="N56" s="59"/>
      <c r="O56" s="58">
        <f t="shared" si="1"/>
        <v>85.72</v>
      </c>
      <c r="P56" s="19"/>
    </row>
    <row r="57" spans="1:16" x14ac:dyDescent="0.25">
      <c r="A57" s="36">
        <v>53</v>
      </c>
      <c r="B57" s="108" t="s">
        <v>418</v>
      </c>
      <c r="C57" s="109" t="s">
        <v>419</v>
      </c>
      <c r="D57" s="72" t="s">
        <v>415</v>
      </c>
      <c r="E57" s="59"/>
      <c r="F57" s="59"/>
      <c r="G57" s="59"/>
      <c r="H57" s="59"/>
      <c r="I57" s="59">
        <v>84.22399999999999</v>
      </c>
      <c r="J57" s="59"/>
      <c r="K57" s="59"/>
      <c r="L57" s="59"/>
      <c r="M57" s="59"/>
      <c r="N57" s="59"/>
      <c r="O57" s="58">
        <f t="shared" si="1"/>
        <v>84.22399999999999</v>
      </c>
      <c r="P57" s="19"/>
    </row>
    <row r="58" spans="1:16" x14ac:dyDescent="0.25">
      <c r="A58" s="36">
        <v>54</v>
      </c>
      <c r="B58" s="108" t="s">
        <v>522</v>
      </c>
      <c r="C58" s="109" t="s">
        <v>523</v>
      </c>
      <c r="D58" s="72" t="s">
        <v>524</v>
      </c>
      <c r="E58" s="59"/>
      <c r="F58" s="59"/>
      <c r="G58" s="59"/>
      <c r="H58" s="59"/>
      <c r="I58" s="59"/>
      <c r="J58" s="59"/>
      <c r="K58" s="59"/>
      <c r="L58" s="59"/>
      <c r="M58" s="59">
        <v>83.891999999999996</v>
      </c>
      <c r="N58" s="59"/>
      <c r="O58" s="58">
        <f t="shared" si="1"/>
        <v>83.891999999999996</v>
      </c>
      <c r="P58" s="19"/>
    </row>
    <row r="59" spans="1:16" x14ac:dyDescent="0.25">
      <c r="A59" s="36">
        <v>55</v>
      </c>
      <c r="B59" s="108"/>
      <c r="C59" s="109" t="s">
        <v>408</v>
      </c>
      <c r="D59" s="72" t="s">
        <v>405</v>
      </c>
      <c r="E59" s="59"/>
      <c r="F59" s="59"/>
      <c r="G59" s="59"/>
      <c r="H59" s="59">
        <v>83.6</v>
      </c>
      <c r="I59" s="59"/>
      <c r="J59" s="59"/>
      <c r="K59" s="59"/>
      <c r="L59" s="59"/>
      <c r="M59" s="59"/>
      <c r="N59" s="59"/>
      <c r="O59" s="58">
        <f t="shared" si="1"/>
        <v>83.6</v>
      </c>
      <c r="P59" s="19"/>
    </row>
    <row r="60" spans="1:16" x14ac:dyDescent="0.25">
      <c r="A60" s="36">
        <v>56</v>
      </c>
      <c r="B60" s="108"/>
      <c r="C60" s="109" t="s">
        <v>369</v>
      </c>
      <c r="D60" s="72" t="s">
        <v>357</v>
      </c>
      <c r="E60" s="59"/>
      <c r="F60" s="59"/>
      <c r="G60" s="59"/>
      <c r="H60" s="59">
        <v>83.6</v>
      </c>
      <c r="I60" s="59"/>
      <c r="J60" s="59"/>
      <c r="K60" s="59"/>
      <c r="L60" s="59"/>
      <c r="M60" s="59"/>
      <c r="N60" s="59"/>
      <c r="O60" s="58">
        <f t="shared" si="1"/>
        <v>83.6</v>
      </c>
      <c r="P60" s="19"/>
    </row>
    <row r="61" spans="1:16" x14ac:dyDescent="0.25">
      <c r="A61" s="36">
        <v>57</v>
      </c>
      <c r="B61" s="108" t="s">
        <v>322</v>
      </c>
      <c r="C61" s="109" t="s">
        <v>323</v>
      </c>
      <c r="D61" s="72" t="s">
        <v>311</v>
      </c>
      <c r="E61" s="59"/>
      <c r="F61" s="59"/>
      <c r="G61" s="59">
        <v>82.820000000000007</v>
      </c>
      <c r="H61" s="59"/>
      <c r="I61" s="59"/>
      <c r="J61" s="59"/>
      <c r="K61" s="59"/>
      <c r="L61" s="59"/>
      <c r="M61" s="59"/>
      <c r="N61" s="59"/>
      <c r="O61" s="58">
        <f t="shared" si="1"/>
        <v>82.820000000000007</v>
      </c>
      <c r="P61" s="19"/>
    </row>
    <row r="62" spans="1:16" x14ac:dyDescent="0.25">
      <c r="A62" s="36">
        <v>58</v>
      </c>
      <c r="B62" s="108"/>
      <c r="C62" s="109" t="s">
        <v>450</v>
      </c>
      <c r="D62" s="72" t="s">
        <v>204</v>
      </c>
      <c r="E62" s="59"/>
      <c r="F62" s="59"/>
      <c r="G62" s="59"/>
      <c r="H62" s="59"/>
      <c r="I62" s="59"/>
      <c r="J62" s="59">
        <v>82</v>
      </c>
      <c r="K62" s="59"/>
      <c r="L62" s="59"/>
      <c r="M62" s="59"/>
      <c r="N62" s="59"/>
      <c r="O62" s="58">
        <f t="shared" si="1"/>
        <v>82</v>
      </c>
      <c r="P62" s="19"/>
    </row>
    <row r="63" spans="1:16" x14ac:dyDescent="0.25">
      <c r="A63" s="36">
        <v>59</v>
      </c>
      <c r="B63" s="108" t="s">
        <v>45</v>
      </c>
      <c r="C63" s="109" t="s">
        <v>278</v>
      </c>
      <c r="D63" s="72" t="s">
        <v>396</v>
      </c>
      <c r="E63" s="59">
        <v>80.954000000000008</v>
      </c>
      <c r="F63" s="59"/>
      <c r="G63" s="59"/>
      <c r="H63" s="59"/>
      <c r="I63" s="59"/>
      <c r="J63" s="59"/>
      <c r="K63" s="59"/>
      <c r="L63" s="59"/>
      <c r="M63" s="59"/>
      <c r="N63" s="59"/>
      <c r="O63" s="58">
        <f t="shared" si="1"/>
        <v>80.954000000000008</v>
      </c>
      <c r="P63" s="19"/>
    </row>
    <row r="64" spans="1:16" x14ac:dyDescent="0.25">
      <c r="A64" s="36">
        <v>60</v>
      </c>
      <c r="B64" s="111" t="s">
        <v>271</v>
      </c>
      <c r="C64" s="110" t="s">
        <v>327</v>
      </c>
      <c r="D64" s="72" t="s">
        <v>210</v>
      </c>
      <c r="E64" s="59"/>
      <c r="F64" s="59"/>
      <c r="G64" s="59"/>
      <c r="H64" s="59"/>
      <c r="I64" s="59"/>
      <c r="J64" s="59"/>
      <c r="K64" s="59">
        <v>80.518000000000001</v>
      </c>
      <c r="L64" s="59"/>
      <c r="M64" s="59"/>
      <c r="N64" s="59"/>
      <c r="O64" s="58">
        <f t="shared" si="1"/>
        <v>80.518000000000001</v>
      </c>
      <c r="P64" s="19"/>
    </row>
    <row r="65" spans="1:16" x14ac:dyDescent="0.25">
      <c r="A65" s="36">
        <v>61</v>
      </c>
      <c r="B65" s="108" t="s">
        <v>341</v>
      </c>
      <c r="C65" s="109" t="s">
        <v>342</v>
      </c>
      <c r="D65" s="72" t="s">
        <v>314</v>
      </c>
      <c r="E65" s="59"/>
      <c r="F65" s="59"/>
      <c r="G65" s="59"/>
      <c r="H65" s="59"/>
      <c r="I65" s="59">
        <v>80.012799999999984</v>
      </c>
      <c r="J65" s="59"/>
      <c r="K65" s="59"/>
      <c r="L65" s="59"/>
      <c r="M65" s="59"/>
      <c r="N65" s="59"/>
      <c r="O65" s="58">
        <f t="shared" si="1"/>
        <v>80.012799999999984</v>
      </c>
      <c r="P65" s="19"/>
    </row>
    <row r="66" spans="1:16" x14ac:dyDescent="0.25">
      <c r="A66" s="36">
        <v>62</v>
      </c>
      <c r="B66" s="108"/>
      <c r="C66" s="109" t="s">
        <v>372</v>
      </c>
      <c r="D66" s="72" t="s">
        <v>362</v>
      </c>
      <c r="E66" s="59"/>
      <c r="F66" s="59">
        <v>79.2</v>
      </c>
      <c r="G66" s="59"/>
      <c r="H66" s="59"/>
      <c r="I66" s="59"/>
      <c r="J66" s="59"/>
      <c r="K66" s="59"/>
      <c r="L66" s="59"/>
      <c r="M66" s="59"/>
      <c r="N66" s="59"/>
      <c r="O66" s="58">
        <f t="shared" si="1"/>
        <v>79.2</v>
      </c>
      <c r="P66" s="19"/>
    </row>
    <row r="67" spans="1:16" x14ac:dyDescent="0.25">
      <c r="A67" s="36">
        <v>63</v>
      </c>
      <c r="B67" s="108" t="s">
        <v>287</v>
      </c>
      <c r="C67" s="109" t="s">
        <v>288</v>
      </c>
      <c r="D67" s="72" t="s">
        <v>312</v>
      </c>
      <c r="E67" s="59"/>
      <c r="F67" s="59"/>
      <c r="G67" s="59">
        <v>78.679000000000002</v>
      </c>
      <c r="H67" s="59"/>
      <c r="I67" s="59"/>
      <c r="J67" s="59"/>
      <c r="K67" s="59"/>
      <c r="L67" s="59"/>
      <c r="M67" s="59"/>
      <c r="N67" s="59"/>
      <c r="O67" s="58">
        <f t="shared" si="1"/>
        <v>78.679000000000002</v>
      </c>
      <c r="P67" s="19"/>
    </row>
    <row r="68" spans="1:16" x14ac:dyDescent="0.25">
      <c r="A68" s="36">
        <v>64</v>
      </c>
      <c r="B68" s="108" t="s">
        <v>332</v>
      </c>
      <c r="C68" s="109" t="s">
        <v>333</v>
      </c>
      <c r="D68" s="72" t="s">
        <v>302</v>
      </c>
      <c r="E68" s="59"/>
      <c r="F68" s="59"/>
      <c r="G68" s="59">
        <v>78.679000000000002</v>
      </c>
      <c r="H68" s="59"/>
      <c r="I68" s="59"/>
      <c r="J68" s="59"/>
      <c r="K68" s="59"/>
      <c r="L68" s="59"/>
      <c r="M68" s="59"/>
      <c r="N68" s="59"/>
      <c r="O68" s="58">
        <f t="shared" si="1"/>
        <v>78.679000000000002</v>
      </c>
      <c r="P68" s="19"/>
    </row>
    <row r="69" spans="1:16" x14ac:dyDescent="0.25">
      <c r="A69" s="36">
        <v>65</v>
      </c>
      <c r="B69" s="108" t="s">
        <v>469</v>
      </c>
      <c r="C69" s="109" t="s">
        <v>470</v>
      </c>
      <c r="D69" s="72" t="s">
        <v>174</v>
      </c>
      <c r="E69" s="59"/>
      <c r="F69" s="59"/>
      <c r="G69" s="59"/>
      <c r="H69" s="59"/>
      <c r="I69" s="59"/>
      <c r="J69" s="59"/>
      <c r="K69" s="59"/>
      <c r="L69" s="59"/>
      <c r="M69" s="59">
        <v>75.502799999999993</v>
      </c>
      <c r="N69" s="59"/>
      <c r="O69" s="58">
        <f t="shared" si="1"/>
        <v>75.502799999999993</v>
      </c>
      <c r="P69" s="19"/>
    </row>
    <row r="70" spans="1:16" x14ac:dyDescent="0.25">
      <c r="A70" s="36">
        <v>66</v>
      </c>
      <c r="B70" s="108" t="s">
        <v>32</v>
      </c>
      <c r="C70" s="109" t="s">
        <v>85</v>
      </c>
      <c r="D70" s="72" t="s">
        <v>536</v>
      </c>
      <c r="E70" s="59"/>
      <c r="F70" s="59"/>
      <c r="G70" s="59"/>
      <c r="H70" s="59"/>
      <c r="I70" s="59"/>
      <c r="J70" s="59"/>
      <c r="K70" s="59"/>
      <c r="L70" s="59"/>
      <c r="M70" s="59">
        <v>75.502799999999993</v>
      </c>
      <c r="N70" s="59"/>
      <c r="O70" s="58">
        <f t="shared" si="1"/>
        <v>75.502799999999993</v>
      </c>
      <c r="P70" s="19"/>
    </row>
    <row r="71" spans="1:16" x14ac:dyDescent="0.25">
      <c r="A71" s="36">
        <v>67</v>
      </c>
      <c r="B71" s="108" t="s">
        <v>422</v>
      </c>
      <c r="C71" s="109" t="s">
        <v>423</v>
      </c>
      <c r="D71" s="72" t="s">
        <v>163</v>
      </c>
      <c r="E71" s="59"/>
      <c r="F71" s="59"/>
      <c r="G71" s="59"/>
      <c r="H71" s="59"/>
      <c r="I71" s="59">
        <v>71.590399999999988</v>
      </c>
      <c r="J71" s="59"/>
      <c r="K71" s="59"/>
      <c r="L71" s="59"/>
      <c r="M71" s="59"/>
      <c r="N71" s="59"/>
      <c r="O71" s="58">
        <f t="shared" si="1"/>
        <v>71.590399999999988</v>
      </c>
      <c r="P71" s="19"/>
    </row>
    <row r="72" spans="1:16" x14ac:dyDescent="0.25">
      <c r="A72" s="36">
        <v>68</v>
      </c>
      <c r="B72" s="108" t="s">
        <v>261</v>
      </c>
      <c r="C72" s="109" t="s">
        <v>262</v>
      </c>
      <c r="D72" s="72" t="s">
        <v>247</v>
      </c>
      <c r="E72" s="59"/>
      <c r="F72" s="59"/>
      <c r="G72" s="59">
        <v>70.397000000000006</v>
      </c>
      <c r="H72" s="59"/>
      <c r="I72" s="59"/>
      <c r="J72" s="59"/>
      <c r="K72" s="59"/>
      <c r="L72" s="59"/>
      <c r="M72" s="59"/>
      <c r="N72" s="59"/>
      <c r="O72" s="58">
        <f t="shared" si="1"/>
        <v>70.397000000000006</v>
      </c>
      <c r="P72" s="19"/>
    </row>
    <row r="73" spans="1:16" x14ac:dyDescent="0.25">
      <c r="A73" s="36">
        <v>69</v>
      </c>
      <c r="B73" s="104" t="s">
        <v>475</v>
      </c>
      <c r="C73" s="110" t="s">
        <v>435</v>
      </c>
      <c r="D73" s="72" t="s">
        <v>436</v>
      </c>
      <c r="E73" s="59"/>
      <c r="F73" s="59"/>
      <c r="G73" s="59"/>
      <c r="H73" s="59"/>
      <c r="I73" s="59"/>
      <c r="J73" s="59"/>
      <c r="K73" s="59">
        <v>68.440299999999993</v>
      </c>
      <c r="L73" s="59"/>
      <c r="M73" s="59"/>
      <c r="N73" s="59"/>
      <c r="O73" s="58">
        <f t="shared" si="1"/>
        <v>68.440299999999993</v>
      </c>
      <c r="P73" s="19"/>
    </row>
    <row r="74" spans="1:16" x14ac:dyDescent="0.25">
      <c r="A74" s="36">
        <v>70</v>
      </c>
      <c r="B74" s="108"/>
      <c r="C74" s="109" t="s">
        <v>387</v>
      </c>
      <c r="D74" s="72" t="s">
        <v>388</v>
      </c>
      <c r="E74" s="59"/>
      <c r="F74" s="59"/>
      <c r="G74" s="59"/>
      <c r="H74" s="59">
        <v>66</v>
      </c>
      <c r="I74" s="59"/>
      <c r="J74" s="59"/>
      <c r="K74" s="59"/>
      <c r="L74" s="59"/>
      <c r="M74" s="59"/>
      <c r="N74" s="59"/>
      <c r="O74" s="58">
        <f t="shared" si="1"/>
        <v>66</v>
      </c>
      <c r="P74" s="19"/>
    </row>
    <row r="75" spans="1:16" x14ac:dyDescent="0.25">
      <c r="A75" s="36">
        <v>71</v>
      </c>
      <c r="B75" s="104" t="s">
        <v>507</v>
      </c>
      <c r="C75" s="110" t="s">
        <v>366</v>
      </c>
      <c r="D75" s="72" t="s">
        <v>354</v>
      </c>
      <c r="E75" s="59"/>
      <c r="F75" s="59"/>
      <c r="G75" s="59"/>
      <c r="H75" s="59"/>
      <c r="I75" s="59"/>
      <c r="J75" s="59"/>
      <c r="K75" s="59">
        <v>64.414400000000001</v>
      </c>
      <c r="L75" s="59"/>
      <c r="M75" s="59"/>
      <c r="N75" s="59"/>
      <c r="O75" s="58">
        <f t="shared" si="1"/>
        <v>64.414400000000001</v>
      </c>
      <c r="P75" s="19"/>
    </row>
    <row r="76" spans="1:16" x14ac:dyDescent="0.25">
      <c r="A76" s="36">
        <v>72</v>
      </c>
      <c r="B76" s="104"/>
      <c r="C76" s="110"/>
      <c r="D76" s="72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8">
        <f t="shared" ref="O76:O77" si="2">SUM(E76:N76)</f>
        <v>0</v>
      </c>
      <c r="P76" s="19"/>
    </row>
    <row r="77" spans="1:16" x14ac:dyDescent="0.25">
      <c r="A77" s="36">
        <v>73</v>
      </c>
      <c r="B77" s="104"/>
      <c r="C77" s="110"/>
      <c r="D77" s="72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8">
        <f t="shared" si="2"/>
        <v>0</v>
      </c>
      <c r="P77" s="19"/>
    </row>
    <row r="78" spans="1:16" ht="15.75" thickBot="1" x14ac:dyDescent="0.3">
      <c r="A78" s="17"/>
      <c r="B78" s="30"/>
      <c r="C78" s="45"/>
      <c r="D78" s="1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13"/>
      <c r="P78" s="19"/>
    </row>
    <row r="79" spans="1:16" x14ac:dyDescent="0.25">
      <c r="B79" s="9"/>
      <c r="C79" s="9"/>
      <c r="D79" s="9"/>
      <c r="E79" s="9"/>
      <c r="F79" s="9"/>
      <c r="G79" s="9"/>
      <c r="H79" s="9"/>
      <c r="I79" s="9"/>
      <c r="J79" s="9"/>
      <c r="K79" s="9"/>
      <c r="L79" s="19" t="str">
        <f>IF(J79&gt;=60,"CLASIFICADO A 60 Km LIBRE y 80 Km NOVICIO",IF(J79&gt;=40,"CLASIFICADO A 40 Km LIBRE y 60 Km NOVICIO",""))</f>
        <v/>
      </c>
      <c r="M79" s="19"/>
      <c r="N79" s="56"/>
    </row>
    <row r="80" spans="1:16" x14ac:dyDescent="0.25">
      <c r="E80" s="3"/>
      <c r="F80" s="3"/>
      <c r="G80" s="3"/>
      <c r="H80" s="3"/>
      <c r="I80" s="3"/>
      <c r="J80" s="3"/>
      <c r="K80" s="3"/>
      <c r="N80" s="5"/>
    </row>
    <row r="81" spans="5:14" x14ac:dyDescent="0.25">
      <c r="E81" s="3"/>
      <c r="F81" s="3"/>
      <c r="G81" s="3"/>
      <c r="H81" s="3"/>
      <c r="I81" s="3"/>
      <c r="J81" s="3"/>
      <c r="K81" s="3"/>
      <c r="N81" s="5"/>
    </row>
    <row r="82" spans="5:14" x14ac:dyDescent="0.25">
      <c r="E82" s="3"/>
      <c r="F82" s="3"/>
      <c r="G82" s="3"/>
      <c r="H82" s="3"/>
      <c r="I82" s="3"/>
      <c r="J82" s="3"/>
      <c r="K82" s="3"/>
      <c r="N82" s="5"/>
    </row>
    <row r="83" spans="5:14" x14ac:dyDescent="0.25">
      <c r="E83" s="3"/>
      <c r="F83" s="3"/>
      <c r="G83" s="3"/>
      <c r="H83" s="3"/>
      <c r="I83" s="3"/>
      <c r="J83" s="3"/>
      <c r="K83" s="3"/>
      <c r="N83" s="5"/>
    </row>
    <row r="84" spans="5:14" x14ac:dyDescent="0.25">
      <c r="E84" s="3"/>
      <c r="F84" s="3"/>
      <c r="G84" s="3"/>
      <c r="H84" s="3"/>
      <c r="I84" s="3"/>
      <c r="J84" s="3"/>
      <c r="K84" s="3"/>
      <c r="N84" s="5"/>
    </row>
    <row r="85" spans="5:14" x14ac:dyDescent="0.25">
      <c r="E85" s="3"/>
      <c r="F85" s="3"/>
      <c r="G85" s="3"/>
      <c r="H85" s="3"/>
      <c r="I85" s="3"/>
      <c r="J85" s="3"/>
      <c r="K85" s="3"/>
    </row>
    <row r="86" spans="5:14" x14ac:dyDescent="0.25">
      <c r="E86" s="3"/>
      <c r="F86" s="3"/>
      <c r="G86" s="3"/>
      <c r="H86" s="3"/>
      <c r="I86" s="3"/>
      <c r="J86" s="3"/>
      <c r="K86" s="3"/>
    </row>
    <row r="87" spans="5:14" x14ac:dyDescent="0.25">
      <c r="E87" s="3"/>
      <c r="F87" s="3"/>
      <c r="G87" s="3"/>
      <c r="H87" s="3"/>
      <c r="I87" s="3"/>
      <c r="J87" s="3"/>
      <c r="K87" s="3"/>
    </row>
    <row r="88" spans="5:14" x14ac:dyDescent="0.25">
      <c r="E88" s="3"/>
      <c r="F88" s="3"/>
      <c r="G88" s="3"/>
      <c r="H88" s="3"/>
      <c r="I88" s="3"/>
      <c r="J88" s="3"/>
      <c r="K88" s="3"/>
    </row>
    <row r="89" spans="5:14" x14ac:dyDescent="0.25">
      <c r="E89" s="3"/>
      <c r="F89" s="3"/>
      <c r="G89" s="3"/>
      <c r="H89" s="3"/>
      <c r="I89" s="3"/>
      <c r="J89" s="3"/>
      <c r="K89" s="3"/>
    </row>
    <row r="90" spans="5:14" x14ac:dyDescent="0.25">
      <c r="E90" s="3"/>
      <c r="F90" s="3"/>
      <c r="G90" s="3"/>
      <c r="H90" s="3"/>
      <c r="I90" s="3"/>
      <c r="J90" s="3"/>
      <c r="K90" s="3"/>
    </row>
    <row r="91" spans="5:14" x14ac:dyDescent="0.25">
      <c r="E91" s="3"/>
      <c r="F91" s="3"/>
      <c r="G91" s="3"/>
      <c r="H91" s="3"/>
      <c r="I91" s="3"/>
      <c r="J91" s="3"/>
      <c r="K91" s="3"/>
    </row>
    <row r="92" spans="5:14" x14ac:dyDescent="0.25">
      <c r="E92" s="3"/>
      <c r="F92" s="3"/>
      <c r="G92" s="3"/>
      <c r="H92" s="3"/>
      <c r="I92" s="3"/>
      <c r="J92" s="3"/>
      <c r="K92" s="3"/>
    </row>
    <row r="93" spans="5:14" x14ac:dyDescent="0.25">
      <c r="E93" s="3"/>
      <c r="F93" s="3"/>
      <c r="G93" s="3"/>
      <c r="H93" s="3"/>
      <c r="I93" s="3"/>
      <c r="J93" s="3"/>
      <c r="K93" s="3"/>
    </row>
    <row r="94" spans="5:14" x14ac:dyDescent="0.25">
      <c r="E94" s="3"/>
      <c r="F94" s="3"/>
      <c r="G94" s="3"/>
      <c r="H94" s="3"/>
      <c r="I94" s="3"/>
      <c r="J94" s="3"/>
      <c r="K94" s="3"/>
    </row>
    <row r="95" spans="5:14" x14ac:dyDescent="0.25">
      <c r="E95" s="3"/>
      <c r="F95" s="3"/>
      <c r="G95" s="3"/>
      <c r="H95" s="3"/>
      <c r="I95" s="3"/>
      <c r="J95" s="3"/>
      <c r="K95" s="3"/>
    </row>
    <row r="96" spans="5:14" x14ac:dyDescent="0.25">
      <c r="E96" s="3"/>
      <c r="F96" s="3"/>
      <c r="G96" s="3"/>
      <c r="H96" s="3"/>
      <c r="I96" s="3"/>
      <c r="J96" s="3"/>
      <c r="K96" s="3"/>
    </row>
    <row r="97" spans="5:12" x14ac:dyDescent="0.25">
      <c r="E97" s="3"/>
      <c r="F97" s="3"/>
      <c r="G97" s="3"/>
      <c r="H97" s="3"/>
      <c r="I97" s="3"/>
      <c r="J97" s="3"/>
      <c r="K97" s="3"/>
      <c r="L97" t="str">
        <f>IF(J97&gt;=60,"CLASIFICADO A 60 Km LIBRE y 80 Km NOVICIO",IF(J97&gt;=40,"CLASIFICADO A 40 Km LIBRE y 60 Km NOVICIO",""))</f>
        <v/>
      </c>
    </row>
    <row r="98" spans="5:12" x14ac:dyDescent="0.25">
      <c r="E98" s="3"/>
      <c r="F98" s="3"/>
      <c r="G98" s="3"/>
      <c r="H98" s="3"/>
      <c r="I98" s="3"/>
      <c r="J98" s="3"/>
      <c r="K98" s="3"/>
    </row>
    <row r="99" spans="5:12" x14ac:dyDescent="0.25">
      <c r="E99" s="3"/>
      <c r="F99" s="3"/>
      <c r="G99" s="3"/>
      <c r="H99" s="3"/>
      <c r="I99" s="3"/>
      <c r="J99" s="3"/>
      <c r="K99" s="3"/>
    </row>
    <row r="100" spans="5:12" x14ac:dyDescent="0.25">
      <c r="E100" s="3"/>
      <c r="F100" s="3"/>
      <c r="G100" s="3"/>
      <c r="H100" s="3"/>
      <c r="I100" s="3"/>
      <c r="J100" s="3"/>
      <c r="K100" s="3"/>
    </row>
    <row r="101" spans="5:12" x14ac:dyDescent="0.25">
      <c r="E101" s="3"/>
      <c r="F101" s="3"/>
      <c r="G101" s="3"/>
      <c r="H101" s="3"/>
      <c r="I101" s="3"/>
      <c r="J101" s="3"/>
      <c r="K101" s="3"/>
    </row>
    <row r="102" spans="5:12" x14ac:dyDescent="0.25">
      <c r="E102" s="3"/>
      <c r="F102" s="3"/>
      <c r="G102" s="3"/>
      <c r="H102" s="3"/>
      <c r="I102" s="3"/>
      <c r="J102" s="3"/>
      <c r="K102" s="3"/>
    </row>
    <row r="103" spans="5:12" x14ac:dyDescent="0.25">
      <c r="E103" s="3"/>
      <c r="F103" s="3"/>
      <c r="G103" s="3"/>
      <c r="H103" s="3"/>
      <c r="I103" s="3"/>
      <c r="J103" s="3"/>
      <c r="K103" s="3"/>
    </row>
    <row r="104" spans="5:12" x14ac:dyDescent="0.25">
      <c r="E104" s="3"/>
      <c r="F104" s="3"/>
      <c r="G104" s="3"/>
      <c r="H104" s="3"/>
      <c r="I104" s="3"/>
      <c r="J104" s="3"/>
      <c r="K104" s="3"/>
    </row>
    <row r="105" spans="5:12" x14ac:dyDescent="0.25">
      <c r="E105" s="3"/>
      <c r="F105" s="3"/>
      <c r="G105" s="3"/>
      <c r="H105" s="3"/>
      <c r="I105" s="3"/>
      <c r="J105" s="3"/>
      <c r="K105" s="3"/>
    </row>
    <row r="106" spans="5:12" x14ac:dyDescent="0.25">
      <c r="E106" s="3"/>
      <c r="F106" s="3"/>
      <c r="G106" s="3"/>
      <c r="H106" s="3"/>
      <c r="I106" s="3"/>
      <c r="J106" s="3"/>
      <c r="K106" s="3"/>
    </row>
    <row r="107" spans="5:12" x14ac:dyDescent="0.25">
      <c r="E107" s="3"/>
      <c r="F107" s="3"/>
      <c r="G107" s="3"/>
      <c r="H107" s="3"/>
      <c r="I107" s="3"/>
      <c r="J107" s="3"/>
      <c r="K107" s="3"/>
    </row>
    <row r="108" spans="5:12" x14ac:dyDescent="0.25">
      <c r="E108" s="3"/>
      <c r="F108" s="3"/>
      <c r="G108" s="3"/>
      <c r="H108" s="3"/>
      <c r="I108" s="3"/>
      <c r="J108" s="3"/>
      <c r="K108" s="3"/>
    </row>
    <row r="109" spans="5:12" x14ac:dyDescent="0.25">
      <c r="E109" s="3"/>
      <c r="F109" s="3"/>
      <c r="G109" s="3"/>
      <c r="H109" s="3"/>
      <c r="I109" s="3"/>
      <c r="J109" s="3"/>
      <c r="K109" s="3"/>
    </row>
    <row r="110" spans="5:12" x14ac:dyDescent="0.25">
      <c r="E110" s="3"/>
      <c r="F110" s="3"/>
      <c r="G110" s="3"/>
      <c r="H110" s="3"/>
      <c r="I110" s="3"/>
      <c r="J110" s="3"/>
      <c r="K110" s="3"/>
    </row>
    <row r="111" spans="5:12" x14ac:dyDescent="0.25">
      <c r="E111" s="3"/>
      <c r="F111" s="3"/>
      <c r="G111" s="3"/>
      <c r="H111" s="3"/>
      <c r="I111" s="3"/>
      <c r="J111" s="3"/>
      <c r="K111" s="3"/>
    </row>
    <row r="112" spans="5:12" x14ac:dyDescent="0.25">
      <c r="E112" s="3"/>
      <c r="F112" s="3"/>
      <c r="G112" s="3"/>
      <c r="H112" s="3"/>
      <c r="I112" s="3"/>
      <c r="J112" s="3"/>
      <c r="K112" s="3"/>
    </row>
    <row r="113" spans="5:11" x14ac:dyDescent="0.25">
      <c r="E113" s="3"/>
      <c r="F113" s="3"/>
      <c r="G113" s="3"/>
      <c r="H113" s="3"/>
      <c r="I113" s="3"/>
      <c r="J113" s="3"/>
      <c r="K113" s="3"/>
    </row>
    <row r="114" spans="5:11" x14ac:dyDescent="0.25">
      <c r="E114" s="3"/>
      <c r="F114" s="3"/>
      <c r="G114" s="3"/>
      <c r="H114" s="3"/>
      <c r="I114" s="3"/>
      <c r="J114" s="3"/>
      <c r="K114" s="3"/>
    </row>
    <row r="115" spans="5:11" x14ac:dyDescent="0.25">
      <c r="E115" s="3"/>
      <c r="F115" s="3"/>
      <c r="G115" s="3"/>
      <c r="H115" s="3"/>
      <c r="I115" s="3"/>
      <c r="J115" s="3"/>
      <c r="K115" s="3"/>
    </row>
    <row r="116" spans="5:11" x14ac:dyDescent="0.25">
      <c r="E116" s="3"/>
      <c r="F116" s="3"/>
      <c r="G116" s="3"/>
      <c r="H116" s="3"/>
      <c r="I116" s="3"/>
      <c r="J116" s="3"/>
      <c r="K116" s="3"/>
    </row>
    <row r="117" spans="5:11" x14ac:dyDescent="0.25">
      <c r="E117" s="3"/>
      <c r="F117" s="3"/>
      <c r="G117" s="3"/>
      <c r="H117" s="3"/>
      <c r="I117" s="3"/>
      <c r="J117" s="3"/>
      <c r="K117" s="3"/>
    </row>
    <row r="118" spans="5:11" x14ac:dyDescent="0.25">
      <c r="E118" s="3"/>
      <c r="F118" s="3"/>
      <c r="G118" s="3"/>
      <c r="H118" s="3"/>
      <c r="I118" s="3"/>
      <c r="J118" s="3"/>
      <c r="K118" s="3"/>
    </row>
    <row r="119" spans="5:11" x14ac:dyDescent="0.25">
      <c r="E119" s="3"/>
      <c r="F119" s="3"/>
      <c r="G119" s="3"/>
      <c r="H119" s="3"/>
      <c r="I119" s="3"/>
      <c r="J119" s="3"/>
      <c r="K119" s="3"/>
    </row>
    <row r="120" spans="5:11" x14ac:dyDescent="0.25">
      <c r="E120" s="3"/>
      <c r="F120" s="3"/>
      <c r="G120" s="3"/>
      <c r="H120" s="3"/>
      <c r="I120" s="3"/>
      <c r="J120" s="3"/>
      <c r="K120" s="3"/>
    </row>
    <row r="121" spans="5:11" x14ac:dyDescent="0.25">
      <c r="E121" s="3"/>
      <c r="F121" s="3"/>
      <c r="G121" s="3"/>
      <c r="H121" s="3"/>
      <c r="I121" s="3"/>
      <c r="J121" s="3"/>
      <c r="K121" s="3"/>
    </row>
    <row r="122" spans="5:11" x14ac:dyDescent="0.25">
      <c r="E122" s="3"/>
      <c r="F122" s="3"/>
      <c r="G122" s="3"/>
      <c r="H122" s="3"/>
      <c r="I122" s="3"/>
      <c r="J122" s="3"/>
      <c r="K122" s="3"/>
    </row>
    <row r="123" spans="5:11" x14ac:dyDescent="0.25">
      <c r="E123" s="3"/>
      <c r="F123" s="3"/>
      <c r="G123" s="3"/>
      <c r="H123" s="3"/>
      <c r="I123" s="3"/>
      <c r="J123" s="3"/>
      <c r="K123" s="3"/>
    </row>
    <row r="124" spans="5:11" x14ac:dyDescent="0.25">
      <c r="E124" s="3"/>
      <c r="F124" s="3"/>
      <c r="G124" s="3"/>
      <c r="H124" s="3"/>
      <c r="I124" s="3"/>
      <c r="J124" s="3"/>
      <c r="K124" s="3"/>
    </row>
    <row r="125" spans="5:11" x14ac:dyDescent="0.25">
      <c r="E125" s="3"/>
      <c r="F125" s="3"/>
      <c r="G125" s="3"/>
      <c r="H125" s="3"/>
      <c r="I125" s="3"/>
      <c r="J125" s="3"/>
      <c r="K125" s="3"/>
    </row>
    <row r="126" spans="5:11" x14ac:dyDescent="0.25">
      <c r="E126" s="3"/>
      <c r="F126" s="3"/>
      <c r="G126" s="3"/>
      <c r="H126" s="3"/>
      <c r="I126" s="3"/>
      <c r="J126" s="3"/>
      <c r="K126" s="3"/>
    </row>
    <row r="127" spans="5:11" x14ac:dyDescent="0.25">
      <c r="E127" s="3"/>
      <c r="F127" s="3"/>
      <c r="G127" s="3"/>
      <c r="H127" s="3"/>
      <c r="I127" s="3"/>
      <c r="J127" s="3"/>
      <c r="K127" s="3"/>
    </row>
    <row r="128" spans="5:11" x14ac:dyDescent="0.25">
      <c r="E128" s="3"/>
      <c r="F128" s="3"/>
      <c r="G128" s="3"/>
      <c r="H128" s="3"/>
      <c r="I128" s="3"/>
      <c r="J128" s="3"/>
      <c r="K128" s="3"/>
    </row>
    <row r="129" spans="5:11" x14ac:dyDescent="0.25">
      <c r="E129" s="3"/>
      <c r="F129" s="3"/>
      <c r="G129" s="3"/>
      <c r="H129" s="3"/>
      <c r="I129" s="3"/>
      <c r="J129" s="3"/>
      <c r="K129" s="3"/>
    </row>
    <row r="130" spans="5:11" x14ac:dyDescent="0.25">
      <c r="E130" s="3"/>
      <c r="F130" s="3"/>
      <c r="G130" s="3"/>
      <c r="H130" s="3"/>
      <c r="I130" s="3"/>
      <c r="J130" s="3"/>
      <c r="K130" s="3"/>
    </row>
    <row r="131" spans="5:11" x14ac:dyDescent="0.25">
      <c r="E131" s="3"/>
      <c r="F131" s="3"/>
      <c r="G131" s="3"/>
      <c r="H131" s="3"/>
      <c r="I131" s="3"/>
      <c r="J131" s="3"/>
      <c r="K131" s="3"/>
    </row>
    <row r="132" spans="5:11" x14ac:dyDescent="0.25">
      <c r="E132" s="3"/>
      <c r="F132" s="3"/>
      <c r="G132" s="3"/>
      <c r="H132" s="3"/>
      <c r="I132" s="3"/>
      <c r="J132" s="3"/>
      <c r="K132" s="3"/>
    </row>
    <row r="133" spans="5:11" x14ac:dyDescent="0.25">
      <c r="E133" s="3"/>
      <c r="F133" s="3"/>
      <c r="G133" s="3"/>
      <c r="H133" s="3"/>
      <c r="I133" s="3"/>
      <c r="J133" s="3"/>
      <c r="K133" s="3"/>
    </row>
    <row r="134" spans="5:11" x14ac:dyDescent="0.25">
      <c r="E134" s="3"/>
      <c r="F134" s="3"/>
      <c r="G134" s="3"/>
      <c r="H134" s="3"/>
      <c r="I134" s="3"/>
      <c r="J134" s="3"/>
      <c r="K134" s="3"/>
    </row>
    <row r="135" spans="5:11" x14ac:dyDescent="0.25">
      <c r="E135" s="3"/>
      <c r="F135" s="3"/>
      <c r="G135" s="3"/>
      <c r="H135" s="3"/>
      <c r="I135" s="3"/>
      <c r="J135" s="3"/>
      <c r="K135" s="3"/>
    </row>
    <row r="136" spans="5:11" x14ac:dyDescent="0.25">
      <c r="E136" s="3"/>
      <c r="F136" s="3"/>
      <c r="G136" s="3"/>
      <c r="H136" s="3"/>
      <c r="I136" s="3"/>
      <c r="J136" s="3"/>
      <c r="K136" s="3"/>
    </row>
    <row r="137" spans="5:11" x14ac:dyDescent="0.25">
      <c r="E137" s="3"/>
      <c r="F137" s="3"/>
      <c r="G137" s="3"/>
      <c r="H137" s="3"/>
      <c r="I137" s="3"/>
      <c r="J137" s="3"/>
      <c r="K137" s="3"/>
    </row>
    <row r="138" spans="5:11" x14ac:dyDescent="0.25">
      <c r="E138" s="3"/>
      <c r="F138" s="3"/>
      <c r="G138" s="3"/>
      <c r="H138" s="3"/>
      <c r="I138" s="3"/>
      <c r="J138" s="3"/>
      <c r="K138" s="3"/>
    </row>
    <row r="139" spans="5:11" x14ac:dyDescent="0.25">
      <c r="E139" s="3"/>
      <c r="F139" s="3"/>
      <c r="G139" s="3"/>
      <c r="H139" s="3"/>
      <c r="I139" s="3"/>
      <c r="J139" s="3"/>
      <c r="K139" s="3"/>
    </row>
    <row r="140" spans="5:11" x14ac:dyDescent="0.25">
      <c r="E140" s="3"/>
      <c r="F140" s="3"/>
      <c r="G140" s="3"/>
      <c r="H140" s="3"/>
      <c r="I140" s="3"/>
      <c r="J140" s="3"/>
      <c r="K140" s="3"/>
    </row>
    <row r="141" spans="5:11" x14ac:dyDescent="0.25">
      <c r="E141" s="3"/>
      <c r="F141" s="3"/>
      <c r="G141" s="3"/>
      <c r="H141" s="3"/>
      <c r="I141" s="3"/>
      <c r="J141" s="3"/>
      <c r="K141" s="3"/>
    </row>
    <row r="142" spans="5:11" x14ac:dyDescent="0.25">
      <c r="E142" s="3"/>
      <c r="F142" s="3"/>
      <c r="G142" s="3"/>
      <c r="H142" s="3"/>
      <c r="I142" s="3"/>
      <c r="J142" s="3"/>
      <c r="K142" s="3"/>
    </row>
    <row r="143" spans="5:11" x14ac:dyDescent="0.25">
      <c r="E143" s="3"/>
      <c r="F143" s="3"/>
      <c r="G143" s="3"/>
      <c r="H143" s="3"/>
      <c r="I143" s="3"/>
      <c r="J143" s="3"/>
      <c r="K143" s="3"/>
    </row>
    <row r="144" spans="5:11" x14ac:dyDescent="0.25">
      <c r="E144" s="3"/>
      <c r="F144" s="3"/>
      <c r="G144" s="3"/>
      <c r="H144" s="3"/>
      <c r="I144" s="3"/>
      <c r="J144" s="3"/>
      <c r="K144" s="3"/>
    </row>
    <row r="145" spans="5:11" x14ac:dyDescent="0.25">
      <c r="E145" s="3"/>
      <c r="F145" s="3"/>
      <c r="G145" s="3"/>
      <c r="H145" s="3"/>
      <c r="I145" s="3"/>
      <c r="J145" s="3"/>
      <c r="K145" s="3"/>
    </row>
    <row r="146" spans="5:11" x14ac:dyDescent="0.25">
      <c r="E146" s="3"/>
      <c r="F146" s="3"/>
      <c r="G146" s="3"/>
      <c r="H146" s="3"/>
      <c r="I146" s="3"/>
      <c r="J146" s="3"/>
      <c r="K146" s="3"/>
    </row>
    <row r="147" spans="5:11" x14ac:dyDescent="0.25">
      <c r="E147" s="3"/>
      <c r="F147" s="3"/>
      <c r="G147" s="3"/>
      <c r="H147" s="3"/>
      <c r="I147" s="3"/>
      <c r="J147" s="3"/>
      <c r="K147" s="3"/>
    </row>
    <row r="148" spans="5:11" x14ac:dyDescent="0.25">
      <c r="E148" s="3"/>
      <c r="F148" s="3"/>
      <c r="G148" s="3"/>
      <c r="H148" s="3"/>
      <c r="I148" s="3"/>
      <c r="J148" s="3"/>
      <c r="K148" s="3"/>
    </row>
    <row r="149" spans="5:11" x14ac:dyDescent="0.25">
      <c r="E149" s="3"/>
      <c r="F149" s="3"/>
      <c r="G149" s="3"/>
      <c r="H149" s="3"/>
      <c r="I149" s="3"/>
      <c r="J149" s="3"/>
      <c r="K149" s="3"/>
    </row>
    <row r="150" spans="5:11" x14ac:dyDescent="0.25">
      <c r="E150" s="3"/>
      <c r="F150" s="3"/>
      <c r="G150" s="3"/>
      <c r="H150" s="3"/>
      <c r="I150" s="3"/>
      <c r="J150" s="3"/>
      <c r="K150" s="3"/>
    </row>
    <row r="151" spans="5:11" x14ac:dyDescent="0.25">
      <c r="E151" s="3"/>
      <c r="F151" s="3"/>
      <c r="G151" s="3"/>
      <c r="H151" s="3"/>
      <c r="I151" s="3"/>
      <c r="J151" s="3"/>
      <c r="K151" s="3"/>
    </row>
    <row r="152" spans="5:11" x14ac:dyDescent="0.25">
      <c r="E152" s="3"/>
      <c r="F152" s="3"/>
      <c r="G152" s="3"/>
      <c r="H152" s="3"/>
      <c r="I152" s="3"/>
      <c r="J152" s="3"/>
      <c r="K152" s="3"/>
    </row>
    <row r="153" spans="5:11" x14ac:dyDescent="0.25">
      <c r="E153" s="3"/>
      <c r="F153" s="3"/>
      <c r="G153" s="3"/>
      <c r="H153" s="3"/>
      <c r="I153" s="3"/>
      <c r="J153" s="3"/>
      <c r="K153" s="3"/>
    </row>
    <row r="154" spans="5:11" x14ac:dyDescent="0.25">
      <c r="E154" s="3"/>
      <c r="F154" s="3"/>
      <c r="G154" s="3"/>
      <c r="H154" s="3"/>
      <c r="I154" s="3"/>
      <c r="J154" s="3"/>
      <c r="K154" s="3"/>
    </row>
    <row r="155" spans="5:11" x14ac:dyDescent="0.25">
      <c r="E155" s="3"/>
      <c r="F155" s="3"/>
      <c r="G155" s="3"/>
      <c r="H155" s="3"/>
      <c r="I155" s="3"/>
      <c r="J155" s="3"/>
      <c r="K155" s="3"/>
    </row>
    <row r="156" spans="5:11" x14ac:dyDescent="0.25">
      <c r="E156" s="3"/>
      <c r="F156" s="3"/>
      <c r="G156" s="3"/>
      <c r="H156" s="3"/>
      <c r="I156" s="3"/>
      <c r="J156" s="3"/>
      <c r="K156" s="3"/>
    </row>
    <row r="157" spans="5:11" x14ac:dyDescent="0.25">
      <c r="E157" s="3"/>
      <c r="F157" s="3"/>
      <c r="G157" s="3"/>
      <c r="H157" s="3"/>
      <c r="I157" s="3"/>
      <c r="J157" s="3"/>
      <c r="K157" s="3"/>
    </row>
    <row r="158" spans="5:11" x14ac:dyDescent="0.25">
      <c r="E158" s="3"/>
      <c r="F158" s="3"/>
      <c r="G158" s="3"/>
      <c r="H158" s="3"/>
      <c r="I158" s="3"/>
      <c r="J158" s="3"/>
      <c r="K158" s="3"/>
    </row>
    <row r="159" spans="5:11" x14ac:dyDescent="0.25">
      <c r="E159" s="3"/>
      <c r="F159" s="3"/>
      <c r="G159" s="3"/>
      <c r="H159" s="3"/>
      <c r="I159" s="3"/>
      <c r="J159" s="3"/>
      <c r="K159" s="3"/>
    </row>
    <row r="160" spans="5:11" x14ac:dyDescent="0.25">
      <c r="E160" s="3"/>
      <c r="F160" s="3"/>
      <c r="G160" s="3"/>
      <c r="H160" s="3"/>
      <c r="I160" s="3"/>
      <c r="J160" s="3"/>
      <c r="K160" s="3"/>
    </row>
    <row r="161" spans="5:11" x14ac:dyDescent="0.25">
      <c r="E161" s="3"/>
      <c r="F161" s="3"/>
      <c r="G161" s="3"/>
      <c r="H161" s="3"/>
      <c r="I161" s="3"/>
      <c r="J161" s="3"/>
      <c r="K161" s="3"/>
    </row>
    <row r="162" spans="5:11" x14ac:dyDescent="0.25">
      <c r="E162" s="3"/>
      <c r="F162" s="3"/>
      <c r="G162" s="3"/>
      <c r="H162" s="3"/>
      <c r="I162" s="3"/>
      <c r="J162" s="3"/>
      <c r="K162" s="3"/>
    </row>
    <row r="163" spans="5:11" x14ac:dyDescent="0.25">
      <c r="E163" s="3"/>
      <c r="F163" s="3"/>
      <c r="G163" s="3"/>
      <c r="H163" s="3"/>
      <c r="I163" s="3"/>
      <c r="J163" s="3"/>
      <c r="K163" s="3"/>
    </row>
    <row r="164" spans="5:11" x14ac:dyDescent="0.25">
      <c r="E164" s="3"/>
      <c r="F164" s="3"/>
      <c r="G164" s="3"/>
      <c r="H164" s="3"/>
      <c r="I164" s="3"/>
      <c r="J164" s="3"/>
      <c r="K164" s="3"/>
    </row>
    <row r="165" spans="5:11" x14ac:dyDescent="0.25">
      <c r="E165" s="3"/>
      <c r="F165" s="3"/>
      <c r="G165" s="3"/>
      <c r="H165" s="3"/>
      <c r="I165" s="3"/>
      <c r="J165" s="3"/>
      <c r="K165" s="3"/>
    </row>
    <row r="166" spans="5:11" x14ac:dyDescent="0.25">
      <c r="E166" s="3"/>
      <c r="F166" s="3"/>
      <c r="G166" s="3"/>
      <c r="H166" s="3"/>
      <c r="I166" s="3"/>
      <c r="J166" s="3"/>
      <c r="K166" s="3"/>
    </row>
    <row r="167" spans="5:11" x14ac:dyDescent="0.25">
      <c r="E167" s="3"/>
      <c r="F167" s="3"/>
      <c r="G167" s="3"/>
      <c r="H167" s="3"/>
      <c r="I167" s="3"/>
      <c r="J167" s="3"/>
      <c r="K167" s="3"/>
    </row>
    <row r="168" spans="5:11" x14ac:dyDescent="0.25">
      <c r="E168" s="3"/>
      <c r="F168" s="3"/>
      <c r="G168" s="3"/>
      <c r="H168" s="3"/>
      <c r="I168" s="3"/>
      <c r="J168" s="3"/>
      <c r="K168" s="3"/>
    </row>
    <row r="169" spans="5:11" x14ac:dyDescent="0.25">
      <c r="E169" s="3"/>
      <c r="F169" s="3"/>
      <c r="G169" s="3"/>
      <c r="H169" s="3"/>
      <c r="I169" s="3"/>
      <c r="J169" s="3"/>
      <c r="K169" s="3"/>
    </row>
    <row r="170" spans="5:11" x14ac:dyDescent="0.25">
      <c r="E170" s="3"/>
      <c r="F170" s="3"/>
      <c r="G170" s="3"/>
      <c r="H170" s="3"/>
      <c r="I170" s="3"/>
      <c r="J170" s="3"/>
      <c r="K170" s="3"/>
    </row>
    <row r="171" spans="5:11" x14ac:dyDescent="0.25">
      <c r="E171" s="3"/>
      <c r="F171" s="3"/>
      <c r="G171" s="3"/>
      <c r="H171" s="3"/>
      <c r="I171" s="3"/>
      <c r="J171" s="3"/>
      <c r="K171" s="3"/>
    </row>
    <row r="172" spans="5:11" x14ac:dyDescent="0.25">
      <c r="E172" s="3"/>
      <c r="F172" s="3"/>
      <c r="G172" s="3"/>
      <c r="H172" s="3"/>
      <c r="I172" s="3"/>
      <c r="J172" s="3"/>
      <c r="K172" s="3"/>
    </row>
    <row r="173" spans="5:11" x14ac:dyDescent="0.25">
      <c r="E173" s="3"/>
      <c r="F173" s="3"/>
      <c r="G173" s="3"/>
      <c r="H173" s="3"/>
      <c r="I173" s="3"/>
      <c r="J173" s="3"/>
      <c r="K173" s="3"/>
    </row>
    <row r="174" spans="5:11" x14ac:dyDescent="0.25">
      <c r="E174" s="3"/>
      <c r="F174" s="3"/>
      <c r="G174" s="3"/>
      <c r="H174" s="3"/>
      <c r="I174" s="3"/>
      <c r="J174" s="3"/>
      <c r="K174" s="3"/>
    </row>
    <row r="175" spans="5:11" x14ac:dyDescent="0.25">
      <c r="E175" s="3"/>
      <c r="F175" s="3"/>
      <c r="G175" s="3"/>
      <c r="H175" s="3"/>
      <c r="I175" s="3"/>
      <c r="J175" s="3"/>
      <c r="K175" s="3"/>
    </row>
    <row r="176" spans="5:11" x14ac:dyDescent="0.25">
      <c r="E176" s="3"/>
      <c r="F176" s="3"/>
      <c r="G176" s="3"/>
      <c r="H176" s="3"/>
      <c r="I176" s="3"/>
      <c r="J176" s="3"/>
      <c r="K176" s="3"/>
    </row>
    <row r="177" spans="5:11" x14ac:dyDescent="0.25">
      <c r="E177" s="3"/>
      <c r="F177" s="3"/>
      <c r="G177" s="3"/>
      <c r="H177" s="3"/>
      <c r="I177" s="3"/>
      <c r="J177" s="3"/>
      <c r="K177" s="3"/>
    </row>
    <row r="178" spans="5:11" x14ac:dyDescent="0.25">
      <c r="E178" s="3"/>
      <c r="F178" s="3"/>
      <c r="G178" s="3"/>
      <c r="H178" s="3"/>
      <c r="I178" s="3"/>
      <c r="J178" s="3"/>
      <c r="K178" s="3"/>
    </row>
    <row r="179" spans="5:11" x14ac:dyDescent="0.25">
      <c r="E179" s="3"/>
      <c r="F179" s="3"/>
      <c r="G179" s="3"/>
      <c r="H179" s="3"/>
      <c r="I179" s="3"/>
      <c r="J179" s="3"/>
      <c r="K179" s="3"/>
    </row>
    <row r="180" spans="5:11" x14ac:dyDescent="0.25">
      <c r="E180" s="3"/>
      <c r="F180" s="3"/>
      <c r="G180" s="3"/>
      <c r="H180" s="3"/>
      <c r="I180" s="3"/>
      <c r="J180" s="3"/>
      <c r="K180" s="3"/>
    </row>
    <row r="181" spans="5:11" x14ac:dyDescent="0.25">
      <c r="E181" s="3"/>
      <c r="F181" s="3"/>
      <c r="G181" s="3"/>
      <c r="H181" s="3"/>
      <c r="I181" s="3"/>
      <c r="J181" s="3"/>
      <c r="K181" s="3"/>
    </row>
    <row r="182" spans="5:11" x14ac:dyDescent="0.25">
      <c r="E182" s="3"/>
      <c r="F182" s="3"/>
      <c r="G182" s="3"/>
      <c r="H182" s="3"/>
      <c r="I182" s="3"/>
      <c r="J182" s="3"/>
      <c r="K182" s="3"/>
    </row>
    <row r="183" spans="5:11" x14ac:dyDescent="0.25">
      <c r="E183" s="3"/>
      <c r="F183" s="3"/>
      <c r="G183" s="3"/>
      <c r="H183" s="3"/>
      <c r="I183" s="3"/>
      <c r="J183" s="3"/>
      <c r="K183" s="3"/>
    </row>
    <row r="184" spans="5:11" x14ac:dyDescent="0.25">
      <c r="E184" s="3"/>
      <c r="F184" s="3"/>
      <c r="G184" s="3"/>
      <c r="H184" s="3"/>
      <c r="I184" s="3"/>
      <c r="J184" s="3"/>
      <c r="K184" s="3"/>
    </row>
    <row r="185" spans="5:11" x14ac:dyDescent="0.25">
      <c r="E185" s="3"/>
      <c r="F185" s="3"/>
      <c r="G185" s="3"/>
      <c r="H185" s="3"/>
      <c r="I185" s="3"/>
      <c r="J185" s="3"/>
      <c r="K185" s="3"/>
    </row>
    <row r="186" spans="5:11" x14ac:dyDescent="0.25">
      <c r="E186" s="3"/>
      <c r="F186" s="3"/>
      <c r="G186" s="3"/>
      <c r="H186" s="3"/>
      <c r="I186" s="3"/>
      <c r="J186" s="3"/>
      <c r="K186" s="3"/>
    </row>
    <row r="187" spans="5:11" x14ac:dyDescent="0.25">
      <c r="E187" s="3"/>
      <c r="F187" s="3"/>
      <c r="G187" s="3"/>
      <c r="H187" s="3"/>
      <c r="I187" s="3"/>
      <c r="J187" s="3"/>
      <c r="K187" s="3"/>
    </row>
    <row r="188" spans="5:11" x14ac:dyDescent="0.25">
      <c r="E188" s="3"/>
      <c r="F188" s="3"/>
      <c r="G188" s="3"/>
      <c r="H188" s="3"/>
      <c r="I188" s="3"/>
      <c r="J188" s="3"/>
      <c r="K188" s="3"/>
    </row>
    <row r="189" spans="5:11" x14ac:dyDescent="0.25">
      <c r="E189" s="3"/>
      <c r="F189" s="3"/>
      <c r="G189" s="3"/>
      <c r="H189" s="3"/>
      <c r="I189" s="3"/>
      <c r="J189" s="3"/>
      <c r="K189" s="3"/>
    </row>
    <row r="190" spans="5:11" x14ac:dyDescent="0.25">
      <c r="E190" s="3"/>
      <c r="F190" s="3"/>
      <c r="G190" s="3"/>
      <c r="H190" s="3"/>
      <c r="I190" s="3"/>
      <c r="J190" s="3"/>
      <c r="K190" s="3"/>
    </row>
    <row r="191" spans="5:11" x14ac:dyDescent="0.25">
      <c r="E191" s="3"/>
      <c r="F191" s="3"/>
      <c r="G191" s="3"/>
      <c r="H191" s="3"/>
      <c r="I191" s="3"/>
      <c r="J191" s="3"/>
      <c r="K191" s="3"/>
    </row>
    <row r="192" spans="5:11" x14ac:dyDescent="0.25">
      <c r="E192" s="3"/>
      <c r="F192" s="3"/>
      <c r="G192" s="3"/>
      <c r="H192" s="3"/>
      <c r="I192" s="3"/>
      <c r="J192" s="3"/>
      <c r="K192" s="3"/>
    </row>
    <row r="193" spans="5:11" x14ac:dyDescent="0.25">
      <c r="E193" s="3"/>
      <c r="F193" s="3"/>
      <c r="G193" s="3"/>
      <c r="H193" s="3"/>
      <c r="I193" s="3"/>
      <c r="J193" s="3"/>
      <c r="K193" s="3"/>
    </row>
    <row r="194" spans="5:11" x14ac:dyDescent="0.25">
      <c r="E194" s="3"/>
      <c r="F194" s="3"/>
      <c r="G194" s="3"/>
      <c r="H194" s="3"/>
      <c r="I194" s="3"/>
      <c r="J194" s="3"/>
      <c r="K194" s="3"/>
    </row>
    <row r="195" spans="5:11" x14ac:dyDescent="0.25">
      <c r="E195" s="3"/>
      <c r="F195" s="3"/>
      <c r="G195" s="3"/>
      <c r="H195" s="3"/>
      <c r="I195" s="3"/>
      <c r="J195" s="3"/>
      <c r="K195" s="3"/>
    </row>
    <row r="196" spans="5:11" x14ac:dyDescent="0.25">
      <c r="E196" s="3"/>
      <c r="F196" s="3"/>
      <c r="G196" s="3"/>
      <c r="H196" s="3"/>
      <c r="I196" s="3"/>
      <c r="J196" s="3"/>
      <c r="K196" s="3"/>
    </row>
    <row r="197" spans="5:11" x14ac:dyDescent="0.25">
      <c r="E197" s="3"/>
      <c r="F197" s="3"/>
      <c r="G197" s="3"/>
      <c r="H197" s="3"/>
      <c r="I197" s="3"/>
      <c r="J197" s="3"/>
      <c r="K197" s="3"/>
    </row>
    <row r="198" spans="5:11" x14ac:dyDescent="0.25">
      <c r="E198" s="3"/>
      <c r="F198" s="3"/>
      <c r="G198" s="3"/>
      <c r="H198" s="3"/>
      <c r="I198" s="3"/>
      <c r="J198" s="3"/>
      <c r="K198" s="3"/>
    </row>
    <row r="199" spans="5:11" x14ac:dyDescent="0.25">
      <c r="E199" s="3"/>
      <c r="F199" s="3"/>
      <c r="G199" s="3"/>
      <c r="H199" s="3"/>
      <c r="I199" s="3"/>
      <c r="J199" s="3"/>
      <c r="K199" s="3"/>
    </row>
    <row r="200" spans="5:11" x14ac:dyDescent="0.25">
      <c r="E200" s="3"/>
      <c r="F200" s="3"/>
      <c r="G200" s="3"/>
      <c r="H200" s="3"/>
      <c r="I200" s="3"/>
      <c r="J200" s="3"/>
      <c r="K200" s="3"/>
    </row>
    <row r="201" spans="5:11" x14ac:dyDescent="0.25">
      <c r="E201" s="3"/>
      <c r="F201" s="3"/>
      <c r="G201" s="3"/>
      <c r="H201" s="3"/>
      <c r="I201" s="3"/>
      <c r="J201" s="3"/>
      <c r="K201" s="3"/>
    </row>
    <row r="202" spans="5:11" x14ac:dyDescent="0.25">
      <c r="E202" s="3"/>
      <c r="F202" s="3"/>
      <c r="G202" s="3"/>
      <c r="H202" s="3"/>
      <c r="I202" s="3"/>
      <c r="J202" s="3"/>
      <c r="K202" s="3"/>
    </row>
    <row r="203" spans="5:11" x14ac:dyDescent="0.25">
      <c r="E203" s="3"/>
      <c r="F203" s="3"/>
      <c r="G203" s="3"/>
      <c r="H203" s="3"/>
      <c r="I203" s="3"/>
      <c r="J203" s="3"/>
      <c r="K203" s="3"/>
    </row>
    <row r="204" spans="5:11" x14ac:dyDescent="0.25">
      <c r="E204" s="3"/>
      <c r="F204" s="3"/>
      <c r="G204" s="3"/>
      <c r="H204" s="3"/>
      <c r="I204" s="3"/>
      <c r="J204" s="3"/>
      <c r="K204" s="3"/>
    </row>
    <row r="205" spans="5:11" x14ac:dyDescent="0.25">
      <c r="E205" s="3"/>
      <c r="F205" s="3"/>
      <c r="G205" s="3"/>
      <c r="H205" s="3"/>
      <c r="I205" s="3"/>
      <c r="J205" s="3"/>
      <c r="K205" s="3"/>
    </row>
    <row r="206" spans="5:11" x14ac:dyDescent="0.25">
      <c r="E206" s="3"/>
      <c r="F206" s="3"/>
      <c r="G206" s="3"/>
      <c r="H206" s="3"/>
      <c r="I206" s="3"/>
      <c r="J206" s="3"/>
      <c r="K206" s="3"/>
    </row>
    <row r="207" spans="5:11" x14ac:dyDescent="0.25">
      <c r="E207" s="3"/>
      <c r="F207" s="3"/>
      <c r="G207" s="3"/>
      <c r="H207" s="3"/>
      <c r="I207" s="3"/>
      <c r="J207" s="3"/>
      <c r="K207" s="3"/>
    </row>
    <row r="208" spans="5:11" x14ac:dyDescent="0.25">
      <c r="E208" s="3"/>
      <c r="F208" s="3"/>
      <c r="G208" s="3"/>
      <c r="H208" s="3"/>
      <c r="I208" s="3"/>
      <c r="J208" s="3"/>
      <c r="K208" s="3"/>
    </row>
    <row r="209" spans="5:11" x14ac:dyDescent="0.25">
      <c r="E209" s="3"/>
      <c r="F209" s="3"/>
      <c r="G209" s="3"/>
      <c r="H209" s="3"/>
      <c r="I209" s="3"/>
      <c r="J209" s="3"/>
      <c r="K209" s="3"/>
    </row>
    <row r="210" spans="5:11" x14ac:dyDescent="0.25">
      <c r="E210" s="3"/>
      <c r="F210" s="3"/>
      <c r="G210" s="3"/>
      <c r="H210" s="3"/>
      <c r="I210" s="3"/>
      <c r="J210" s="3"/>
      <c r="K210" s="3"/>
    </row>
    <row r="211" spans="5:11" x14ac:dyDescent="0.25">
      <c r="E211" s="3"/>
      <c r="F211" s="3"/>
      <c r="G211" s="3"/>
      <c r="H211" s="3"/>
      <c r="I211" s="3"/>
      <c r="J211" s="3"/>
      <c r="K211" s="3"/>
    </row>
    <row r="212" spans="5:11" x14ac:dyDescent="0.25">
      <c r="E212" s="3"/>
      <c r="F212" s="3"/>
      <c r="G212" s="3"/>
      <c r="H212" s="3"/>
      <c r="I212" s="3"/>
      <c r="J212" s="3"/>
      <c r="K212" s="3"/>
    </row>
    <row r="213" spans="5:11" x14ac:dyDescent="0.25">
      <c r="E213" s="3"/>
      <c r="F213" s="3"/>
      <c r="G213" s="3"/>
      <c r="H213" s="3"/>
      <c r="I213" s="3"/>
      <c r="J213" s="3"/>
      <c r="K213" s="3"/>
    </row>
    <row r="214" spans="5:11" x14ac:dyDescent="0.25">
      <c r="E214" s="3"/>
      <c r="F214" s="3"/>
      <c r="G214" s="3"/>
      <c r="H214" s="3"/>
      <c r="I214" s="3"/>
      <c r="J214" s="3"/>
      <c r="K214" s="3"/>
    </row>
    <row r="215" spans="5:11" x14ac:dyDescent="0.25">
      <c r="E215" s="3"/>
      <c r="F215" s="3"/>
      <c r="G215" s="3"/>
      <c r="H215" s="3"/>
      <c r="I215" s="3"/>
      <c r="J215" s="3"/>
      <c r="K215" s="3"/>
    </row>
    <row r="216" spans="5:11" x14ac:dyDescent="0.25">
      <c r="E216" s="3"/>
      <c r="F216" s="3"/>
      <c r="G216" s="3"/>
      <c r="H216" s="3"/>
      <c r="I216" s="3"/>
      <c r="J216" s="3"/>
      <c r="K216" s="3"/>
    </row>
    <row r="217" spans="5:11" x14ac:dyDescent="0.25">
      <c r="E217" s="3"/>
      <c r="F217" s="3"/>
      <c r="G217" s="3"/>
      <c r="H217" s="3"/>
      <c r="I217" s="3"/>
      <c r="J217" s="3"/>
      <c r="K217" s="3"/>
    </row>
    <row r="218" spans="5:11" x14ac:dyDescent="0.25">
      <c r="E218" s="3"/>
      <c r="F218" s="3"/>
      <c r="G218" s="3"/>
      <c r="H218" s="3"/>
      <c r="I218" s="3"/>
      <c r="J218" s="3"/>
      <c r="K218" s="3"/>
    </row>
    <row r="219" spans="5:11" x14ac:dyDescent="0.25">
      <c r="E219" s="3"/>
      <c r="F219" s="3"/>
      <c r="G219" s="3"/>
      <c r="H219" s="3"/>
      <c r="I219" s="3"/>
      <c r="J219" s="3"/>
      <c r="K219" s="3"/>
    </row>
    <row r="220" spans="5:11" x14ac:dyDescent="0.25">
      <c r="E220" s="3"/>
      <c r="F220" s="3"/>
      <c r="G220" s="3"/>
      <c r="H220" s="3"/>
      <c r="I220" s="3"/>
      <c r="J220" s="3"/>
      <c r="K220" s="3"/>
    </row>
    <row r="221" spans="5:11" x14ac:dyDescent="0.25">
      <c r="E221" s="3"/>
      <c r="F221" s="3"/>
      <c r="G221" s="3"/>
      <c r="H221" s="3"/>
      <c r="I221" s="3"/>
      <c r="J221" s="3"/>
      <c r="K221" s="3"/>
    </row>
    <row r="222" spans="5:11" x14ac:dyDescent="0.25">
      <c r="E222" s="3"/>
      <c r="F222" s="3"/>
      <c r="G222" s="3"/>
      <c r="H222" s="3"/>
      <c r="I222" s="3"/>
      <c r="J222" s="3"/>
      <c r="K222" s="3"/>
    </row>
    <row r="223" spans="5:11" x14ac:dyDescent="0.25">
      <c r="E223" s="3"/>
      <c r="F223" s="3"/>
      <c r="G223" s="3"/>
      <c r="H223" s="3"/>
      <c r="I223" s="3"/>
      <c r="J223" s="3"/>
      <c r="K223" s="3"/>
    </row>
    <row r="224" spans="5:11" x14ac:dyDescent="0.25">
      <c r="E224" s="3"/>
      <c r="F224" s="3"/>
      <c r="G224" s="3"/>
      <c r="H224" s="3"/>
      <c r="I224" s="3"/>
      <c r="J224" s="3"/>
      <c r="K224" s="3"/>
    </row>
    <row r="225" spans="5:11" x14ac:dyDescent="0.25">
      <c r="E225" s="3"/>
      <c r="F225" s="3"/>
      <c r="G225" s="3"/>
      <c r="H225" s="3"/>
      <c r="I225" s="3"/>
      <c r="J225" s="3"/>
      <c r="K225" s="3"/>
    </row>
    <row r="226" spans="5:11" x14ac:dyDescent="0.25">
      <c r="E226" s="3"/>
      <c r="F226" s="3"/>
      <c r="G226" s="3"/>
      <c r="H226" s="3"/>
      <c r="I226" s="3"/>
      <c r="J226" s="3"/>
      <c r="K226" s="3"/>
    </row>
    <row r="227" spans="5:11" x14ac:dyDescent="0.25">
      <c r="E227" s="3"/>
      <c r="F227" s="3"/>
      <c r="G227" s="3"/>
      <c r="H227" s="3"/>
      <c r="I227" s="3"/>
      <c r="J227" s="3"/>
      <c r="K227" s="3"/>
    </row>
    <row r="228" spans="5:11" x14ac:dyDescent="0.25">
      <c r="E228" s="3"/>
      <c r="F228" s="3"/>
      <c r="G228" s="3"/>
      <c r="H228" s="3"/>
      <c r="I228" s="3"/>
      <c r="J228" s="3"/>
      <c r="K228" s="3"/>
    </row>
    <row r="229" spans="5:11" x14ac:dyDescent="0.25">
      <c r="E229" s="3"/>
      <c r="F229" s="3"/>
      <c r="G229" s="3"/>
      <c r="H229" s="3"/>
      <c r="I229" s="3"/>
      <c r="J229" s="3"/>
      <c r="K229" s="3"/>
    </row>
    <row r="230" spans="5:11" x14ac:dyDescent="0.25">
      <c r="E230" s="3"/>
      <c r="F230" s="3"/>
      <c r="G230" s="3"/>
      <c r="H230" s="3"/>
      <c r="I230" s="3"/>
      <c r="J230" s="3"/>
      <c r="K230" s="3"/>
    </row>
    <row r="231" spans="5:11" x14ac:dyDescent="0.25">
      <c r="E231" s="3"/>
      <c r="F231" s="3"/>
      <c r="G231" s="3"/>
      <c r="H231" s="3"/>
      <c r="I231" s="3"/>
      <c r="J231" s="3"/>
      <c r="K231" s="3"/>
    </row>
    <row r="232" spans="5:11" x14ac:dyDescent="0.25">
      <c r="E232" s="3"/>
      <c r="F232" s="3"/>
      <c r="G232" s="3"/>
      <c r="H232" s="3"/>
      <c r="I232" s="3"/>
      <c r="J232" s="3"/>
      <c r="K232" s="3"/>
    </row>
    <row r="233" spans="5:11" x14ac:dyDescent="0.25">
      <c r="E233" s="3"/>
      <c r="F233" s="3"/>
      <c r="G233" s="3"/>
      <c r="H233" s="3"/>
      <c r="I233" s="3"/>
      <c r="J233" s="3"/>
      <c r="K233" s="3"/>
    </row>
    <row r="234" spans="5:11" x14ac:dyDescent="0.25">
      <c r="E234" s="3"/>
      <c r="F234" s="3"/>
      <c r="G234" s="3"/>
      <c r="H234" s="3"/>
      <c r="I234" s="3"/>
      <c r="J234" s="3"/>
      <c r="K234" s="3"/>
    </row>
    <row r="235" spans="5:11" x14ac:dyDescent="0.25">
      <c r="E235" s="3"/>
      <c r="F235" s="3"/>
      <c r="G235" s="3"/>
      <c r="H235" s="3"/>
      <c r="I235" s="3"/>
      <c r="J235" s="3"/>
      <c r="K235" s="3"/>
    </row>
    <row r="236" spans="5:11" x14ac:dyDescent="0.25">
      <c r="E236" s="3"/>
      <c r="F236" s="3"/>
      <c r="G236" s="3"/>
      <c r="H236" s="3"/>
      <c r="I236" s="3"/>
      <c r="J236" s="3"/>
      <c r="K236" s="3"/>
    </row>
    <row r="237" spans="5:11" x14ac:dyDescent="0.25">
      <c r="E237" s="3"/>
      <c r="F237" s="3"/>
      <c r="G237" s="3"/>
      <c r="H237" s="3"/>
      <c r="I237" s="3"/>
      <c r="J237" s="3"/>
      <c r="K237" s="3"/>
    </row>
    <row r="238" spans="5:11" x14ac:dyDescent="0.25">
      <c r="E238" s="3"/>
      <c r="F238" s="3"/>
      <c r="G238" s="3"/>
      <c r="H238" s="3"/>
      <c r="I238" s="3"/>
      <c r="J238" s="3"/>
      <c r="K238" s="3"/>
    </row>
    <row r="239" spans="5:11" x14ac:dyDescent="0.25">
      <c r="E239" s="3"/>
      <c r="F239" s="3"/>
      <c r="G239" s="3"/>
      <c r="H239" s="3"/>
      <c r="I239" s="3"/>
      <c r="J239" s="3"/>
      <c r="K239" s="3"/>
    </row>
    <row r="240" spans="5:11" x14ac:dyDescent="0.25">
      <c r="E240" s="3"/>
      <c r="F240" s="3"/>
      <c r="G240" s="3"/>
      <c r="H240" s="3"/>
      <c r="I240" s="3"/>
      <c r="J240" s="3"/>
      <c r="K240" s="3"/>
    </row>
    <row r="241" spans="5:11" x14ac:dyDescent="0.25">
      <c r="E241" s="3"/>
      <c r="F241" s="3"/>
      <c r="G241" s="3"/>
      <c r="H241" s="3"/>
      <c r="I241" s="3"/>
      <c r="J241" s="3"/>
      <c r="K241" s="3"/>
    </row>
    <row r="242" spans="5:11" x14ac:dyDescent="0.25">
      <c r="E242" s="3"/>
      <c r="F242" s="3"/>
      <c r="G242" s="3"/>
      <c r="H242" s="3"/>
      <c r="I242" s="3"/>
      <c r="J242" s="3"/>
      <c r="K242" s="3"/>
    </row>
  </sheetData>
  <sortState ref="B7:O75">
    <sortCondition descending="1" ref="O7:O75"/>
  </sortState>
  <mergeCells count="6">
    <mergeCell ref="E5:O5"/>
    <mergeCell ref="A1:D1"/>
    <mergeCell ref="E1:K3"/>
    <mergeCell ref="A2:D2"/>
    <mergeCell ref="A4:D4"/>
    <mergeCell ref="E4:O4"/>
  </mergeCells>
  <conditionalFormatting sqref="P7:P78">
    <cfRule type="containsText" dxfId="3" priority="1" operator="containsText" text="CLASIFICADO A COPETENCIAS FEI">
      <formula>NOT(ISERROR(SEARCH("CLASIFICADO A COPETENCIAS FEI",P7)))</formula>
    </cfRule>
  </conditionalFormatting>
  <pageMargins left="0.7" right="0.7" top="0.75" bottom="0.75" header="0.3" footer="0.3"/>
  <pageSetup scale="30" orientation="portrait" horizontalDpi="4294967293" verticalDpi="300" r:id="rId1"/>
  <rowBreaks count="1" manualBreakCount="1">
    <brk id="78" min="1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theme="2" tint="-0.249977111117893"/>
  </sheetPr>
  <dimension ref="A1:O194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16" sqref="L16"/>
    </sheetView>
  </sheetViews>
  <sheetFormatPr baseColWidth="10" defaultColWidth="11.42578125" defaultRowHeight="15" x14ac:dyDescent="0.25"/>
  <cols>
    <col min="1" max="1" width="5.28515625" customWidth="1"/>
    <col min="2" max="2" width="7.7109375" customWidth="1"/>
    <col min="3" max="3" width="38.7109375" bestFit="1" customWidth="1"/>
    <col min="4" max="9" width="9.7109375" customWidth="1"/>
    <col min="10" max="10" width="13.42578125" customWidth="1"/>
    <col min="11" max="13" width="11.85546875" customWidth="1"/>
    <col min="14" max="14" width="16.42578125" customWidth="1"/>
    <col min="15" max="15" width="5.42578125" customWidth="1"/>
  </cols>
  <sheetData>
    <row r="1" spans="1:15" ht="18.75" x14ac:dyDescent="0.3">
      <c r="A1" s="165" t="s">
        <v>54</v>
      </c>
      <c r="B1" s="166"/>
      <c r="C1" s="167"/>
      <c r="D1" s="161"/>
      <c r="E1" s="161"/>
      <c r="F1" s="161"/>
      <c r="G1" s="161"/>
      <c r="H1" s="161"/>
      <c r="I1" s="161"/>
      <c r="J1" s="161"/>
      <c r="N1" s="5"/>
    </row>
    <row r="2" spans="1:15" ht="18.75" x14ac:dyDescent="0.3">
      <c r="A2" s="162" t="s">
        <v>236</v>
      </c>
      <c r="B2" s="163"/>
      <c r="C2" s="164"/>
      <c r="D2" s="161"/>
      <c r="E2" s="161"/>
      <c r="F2" s="161"/>
      <c r="G2" s="161"/>
      <c r="H2" s="161"/>
      <c r="I2" s="161"/>
      <c r="J2" s="161"/>
      <c r="N2" s="5"/>
    </row>
    <row r="3" spans="1:15" s="5" customFormat="1" ht="15.75" thickBot="1" x14ac:dyDescent="0.3">
      <c r="D3" s="161"/>
      <c r="E3" s="161"/>
      <c r="F3" s="161"/>
      <c r="G3" s="161"/>
      <c r="H3" s="161"/>
      <c r="I3" s="161"/>
      <c r="J3" s="161"/>
    </row>
    <row r="4" spans="1:15" ht="15.75" thickBot="1" x14ac:dyDescent="0.3">
      <c r="A4" s="176" t="s">
        <v>235</v>
      </c>
      <c r="B4" s="177"/>
      <c r="C4" s="178"/>
      <c r="D4" s="179" t="s">
        <v>55</v>
      </c>
      <c r="E4" s="180"/>
      <c r="F4" s="180"/>
      <c r="G4" s="180"/>
      <c r="H4" s="180"/>
      <c r="I4" s="180"/>
      <c r="J4" s="180"/>
      <c r="K4" s="180"/>
      <c r="L4" s="180"/>
      <c r="M4" s="180"/>
      <c r="N4" s="181"/>
    </row>
    <row r="5" spans="1:15" ht="15.75" x14ac:dyDescent="0.25">
      <c r="A5" s="44"/>
      <c r="B5" s="43"/>
      <c r="C5" s="25"/>
      <c r="D5" s="173">
        <v>2013</v>
      </c>
      <c r="E5" s="174"/>
      <c r="F5" s="174"/>
      <c r="G5" s="174"/>
      <c r="H5" s="174"/>
      <c r="I5" s="174"/>
      <c r="J5" s="174"/>
      <c r="K5" s="174"/>
      <c r="L5" s="174"/>
      <c r="M5" s="174"/>
      <c r="N5" s="175"/>
    </row>
    <row r="6" spans="1:15" x14ac:dyDescent="0.25">
      <c r="A6" s="10"/>
      <c r="B6" s="28" t="s">
        <v>5</v>
      </c>
      <c r="C6" s="87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86</v>
      </c>
      <c r="J6" s="2" t="s">
        <v>199</v>
      </c>
      <c r="K6" s="2" t="s">
        <v>200</v>
      </c>
      <c r="L6" s="2" t="s">
        <v>201</v>
      </c>
      <c r="M6" s="2" t="s">
        <v>202</v>
      </c>
      <c r="N6" s="27" t="s">
        <v>12</v>
      </c>
    </row>
    <row r="7" spans="1:15" x14ac:dyDescent="0.25">
      <c r="A7" s="36">
        <v>1</v>
      </c>
      <c r="B7" s="71" t="s">
        <v>252</v>
      </c>
      <c r="C7" s="8" t="s">
        <v>253</v>
      </c>
      <c r="D7" s="60">
        <v>44.22</v>
      </c>
      <c r="E7" s="57"/>
      <c r="F7" s="57">
        <v>40.78</v>
      </c>
      <c r="G7" s="57"/>
      <c r="H7" s="57"/>
      <c r="I7" s="57"/>
      <c r="J7" s="57">
        <v>41.8</v>
      </c>
      <c r="K7" s="57"/>
      <c r="L7" s="57">
        <v>41.945999999999998</v>
      </c>
      <c r="M7" s="57">
        <f>2*41.946</f>
        <v>83.891999999999996</v>
      </c>
      <c r="N7" s="58">
        <f>+M7+L7+J7+D7</f>
        <v>211.85799999999998</v>
      </c>
      <c r="O7" s="19"/>
    </row>
    <row r="8" spans="1:15" x14ac:dyDescent="0.25">
      <c r="A8" s="36">
        <v>2</v>
      </c>
      <c r="B8" s="71"/>
      <c r="C8" s="8" t="s">
        <v>544</v>
      </c>
      <c r="D8" s="60"/>
      <c r="E8" s="97">
        <v>48</v>
      </c>
      <c r="F8" s="97"/>
      <c r="G8" s="59">
        <v>44</v>
      </c>
      <c r="H8" s="57"/>
      <c r="I8" s="57">
        <v>44</v>
      </c>
      <c r="J8" s="57"/>
      <c r="K8" s="57">
        <v>42.94</v>
      </c>
      <c r="L8" s="57"/>
      <c r="M8" s="57"/>
      <c r="N8" s="58">
        <f>SUM(D8:M8)</f>
        <v>178.94</v>
      </c>
      <c r="O8" s="19"/>
    </row>
    <row r="9" spans="1:15" x14ac:dyDescent="0.25">
      <c r="A9" s="36">
        <v>3</v>
      </c>
      <c r="B9" s="71"/>
      <c r="C9" s="8" t="s">
        <v>543</v>
      </c>
      <c r="D9" s="60"/>
      <c r="E9" s="57"/>
      <c r="F9" s="57"/>
      <c r="G9" s="57"/>
      <c r="H9" s="57"/>
      <c r="I9" s="57"/>
      <c r="J9" s="57"/>
      <c r="K9" s="57">
        <v>45.2</v>
      </c>
      <c r="L9" s="57"/>
      <c r="M9" s="57"/>
      <c r="N9" s="58">
        <f>SUM(D9:M9)</f>
        <v>45.2</v>
      </c>
      <c r="O9" s="19"/>
    </row>
    <row r="10" spans="1:15" x14ac:dyDescent="0.25">
      <c r="A10" s="36">
        <v>4</v>
      </c>
      <c r="B10" s="71"/>
      <c r="C10" s="8" t="s">
        <v>545</v>
      </c>
      <c r="D10" s="60"/>
      <c r="E10" s="57"/>
      <c r="F10" s="57"/>
      <c r="G10" s="57"/>
      <c r="H10" s="57"/>
      <c r="I10" s="57"/>
      <c r="J10" s="57"/>
      <c r="K10" s="57">
        <v>40.680000000000007</v>
      </c>
      <c r="L10" s="57"/>
      <c r="M10" s="57"/>
      <c r="N10" s="58">
        <f>SUM(D10:M10)</f>
        <v>40.680000000000007</v>
      </c>
      <c r="O10" s="19"/>
    </row>
    <row r="11" spans="1:15" x14ac:dyDescent="0.25">
      <c r="A11" s="36">
        <v>5</v>
      </c>
      <c r="B11" s="71" t="s">
        <v>416</v>
      </c>
      <c r="C11" s="8" t="s">
        <v>417</v>
      </c>
      <c r="D11" s="60"/>
      <c r="E11" s="57"/>
      <c r="F11" s="57"/>
      <c r="G11" s="57"/>
      <c r="H11" s="57">
        <v>40.073999999999998</v>
      </c>
      <c r="I11" s="57"/>
      <c r="J11" s="57"/>
      <c r="K11" s="57"/>
      <c r="L11" s="57"/>
      <c r="M11" s="57"/>
      <c r="N11" s="58">
        <f>SUM(D11:M11)</f>
        <v>40.073999999999998</v>
      </c>
      <c r="O11" s="19"/>
    </row>
    <row r="12" spans="1:15" x14ac:dyDescent="0.25">
      <c r="A12" s="36">
        <v>6</v>
      </c>
      <c r="B12" s="71" t="s">
        <v>316</v>
      </c>
      <c r="C12" s="8" t="s">
        <v>317</v>
      </c>
      <c r="D12" s="60"/>
      <c r="E12" s="57"/>
      <c r="F12" s="57">
        <v>38.741</v>
      </c>
      <c r="G12" s="57"/>
      <c r="H12" s="57"/>
      <c r="I12" s="57"/>
      <c r="J12" s="57"/>
      <c r="K12" s="57"/>
      <c r="L12" s="57"/>
      <c r="M12" s="57"/>
      <c r="N12" s="58">
        <f>SUM(D12:M12)</f>
        <v>38.741</v>
      </c>
      <c r="O12" s="19"/>
    </row>
    <row r="13" spans="1:15" x14ac:dyDescent="0.25">
      <c r="A13" s="36">
        <v>7</v>
      </c>
      <c r="B13" s="71"/>
      <c r="C13" s="8"/>
      <c r="D13" s="60"/>
      <c r="E13" s="57"/>
      <c r="F13" s="57"/>
      <c r="G13" s="57"/>
      <c r="H13" s="57"/>
      <c r="I13" s="57"/>
      <c r="J13" s="57"/>
      <c r="K13" s="57"/>
      <c r="L13" s="57"/>
      <c r="M13" s="57"/>
      <c r="N13" s="58">
        <f t="shared" ref="N13:N25" si="0">SUM(D13:M13)</f>
        <v>0</v>
      </c>
      <c r="O13" s="19"/>
    </row>
    <row r="14" spans="1:15" x14ac:dyDescent="0.25">
      <c r="A14" s="36">
        <v>8</v>
      </c>
      <c r="B14" s="71"/>
      <c r="C14" s="8"/>
      <c r="D14" s="60"/>
      <c r="E14" s="57"/>
      <c r="F14" s="57"/>
      <c r="G14" s="57"/>
      <c r="H14" s="57"/>
      <c r="I14" s="57"/>
      <c r="J14" s="57"/>
      <c r="K14" s="57"/>
      <c r="L14" s="57"/>
      <c r="M14" s="57"/>
      <c r="N14" s="58">
        <f t="shared" si="0"/>
        <v>0</v>
      </c>
      <c r="O14" s="19"/>
    </row>
    <row r="15" spans="1:15" x14ac:dyDescent="0.25">
      <c r="A15" s="36">
        <v>9</v>
      </c>
      <c r="B15" s="71"/>
      <c r="C15" s="8"/>
      <c r="D15" s="60"/>
      <c r="E15" s="57"/>
      <c r="F15" s="57"/>
      <c r="G15" s="57"/>
      <c r="H15" s="57"/>
      <c r="I15" s="57"/>
      <c r="J15" s="57"/>
      <c r="K15" s="57"/>
      <c r="L15" s="57"/>
      <c r="M15" s="57"/>
      <c r="N15" s="58">
        <f t="shared" si="0"/>
        <v>0</v>
      </c>
      <c r="O15" s="19"/>
    </row>
    <row r="16" spans="1:15" x14ac:dyDescent="0.25">
      <c r="A16" s="36">
        <v>10</v>
      </c>
      <c r="B16" s="71"/>
      <c r="C16" s="8"/>
      <c r="D16" s="60"/>
      <c r="E16" s="57"/>
      <c r="F16" s="57"/>
      <c r="G16" s="57"/>
      <c r="H16" s="57"/>
      <c r="I16" s="57"/>
      <c r="J16" s="57"/>
      <c r="K16" s="57"/>
      <c r="L16" s="57"/>
      <c r="M16" s="57"/>
      <c r="N16" s="58">
        <f t="shared" si="0"/>
        <v>0</v>
      </c>
      <c r="O16" s="19"/>
    </row>
    <row r="17" spans="1:15" x14ac:dyDescent="0.25">
      <c r="A17" s="36">
        <v>11</v>
      </c>
      <c r="B17" s="71"/>
      <c r="C17" s="8"/>
      <c r="D17" s="60"/>
      <c r="E17" s="57"/>
      <c r="F17" s="57"/>
      <c r="G17" s="57"/>
      <c r="H17" s="57"/>
      <c r="I17" s="57"/>
      <c r="J17" s="57"/>
      <c r="K17" s="57"/>
      <c r="L17" s="57"/>
      <c r="M17" s="57"/>
      <c r="N17" s="58">
        <f t="shared" si="0"/>
        <v>0</v>
      </c>
      <c r="O17" s="19"/>
    </row>
    <row r="18" spans="1:15" x14ac:dyDescent="0.25">
      <c r="A18" s="36">
        <v>12</v>
      </c>
      <c r="B18" s="71"/>
      <c r="C18" s="72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8">
        <f t="shared" si="0"/>
        <v>0</v>
      </c>
      <c r="O18" s="19"/>
    </row>
    <row r="19" spans="1:15" x14ac:dyDescent="0.25">
      <c r="A19" s="36">
        <v>13</v>
      </c>
      <c r="B19" s="71"/>
      <c r="C19" s="72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8">
        <f t="shared" si="0"/>
        <v>0</v>
      </c>
      <c r="O19" s="19"/>
    </row>
    <row r="20" spans="1:15" x14ac:dyDescent="0.25">
      <c r="A20" s="36">
        <v>14</v>
      </c>
      <c r="B20" s="71"/>
      <c r="C20" s="72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8">
        <f t="shared" si="0"/>
        <v>0</v>
      </c>
      <c r="O20" s="19"/>
    </row>
    <row r="21" spans="1:15" x14ac:dyDescent="0.25">
      <c r="A21" s="36">
        <v>15</v>
      </c>
      <c r="B21" s="71"/>
      <c r="C21" s="72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8">
        <f t="shared" si="0"/>
        <v>0</v>
      </c>
      <c r="O21" s="19"/>
    </row>
    <row r="22" spans="1:15" x14ac:dyDescent="0.25">
      <c r="A22" s="36">
        <v>16</v>
      </c>
      <c r="B22" s="71"/>
      <c r="C22" s="72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8">
        <f t="shared" si="0"/>
        <v>0</v>
      </c>
      <c r="O22" s="19"/>
    </row>
    <row r="23" spans="1:15" x14ac:dyDescent="0.25">
      <c r="A23" s="36">
        <v>17</v>
      </c>
      <c r="B23" s="73"/>
      <c r="C23" s="72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8">
        <f t="shared" si="0"/>
        <v>0</v>
      </c>
      <c r="O23" s="19"/>
    </row>
    <row r="24" spans="1:15" x14ac:dyDescent="0.25">
      <c r="A24" s="36">
        <v>18</v>
      </c>
      <c r="B24" s="71"/>
      <c r="C24" s="75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8">
        <f t="shared" si="0"/>
        <v>0</v>
      </c>
      <c r="O24" s="19"/>
    </row>
    <row r="25" spans="1:15" x14ac:dyDescent="0.25">
      <c r="A25" s="36">
        <v>19</v>
      </c>
      <c r="B25" s="74"/>
      <c r="C25" s="72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8">
        <f t="shared" si="0"/>
        <v>0</v>
      </c>
      <c r="O25" s="19"/>
    </row>
    <row r="26" spans="1:15" x14ac:dyDescent="0.25">
      <c r="A26" s="36">
        <v>20</v>
      </c>
      <c r="B26" s="71"/>
      <c r="C26" s="72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8">
        <f>SUM(D26:M26)</f>
        <v>0</v>
      </c>
      <c r="O26" s="19"/>
    </row>
    <row r="27" spans="1:15" x14ac:dyDescent="0.25">
      <c r="A27" s="36">
        <v>21</v>
      </c>
      <c r="B27" s="71"/>
      <c r="C27" s="72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8">
        <f>SUM(D27:M27)</f>
        <v>0</v>
      </c>
      <c r="O27" s="19"/>
    </row>
    <row r="28" spans="1:15" x14ac:dyDescent="0.25">
      <c r="A28" s="36">
        <v>22</v>
      </c>
      <c r="B28" s="71"/>
      <c r="C28" s="72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8">
        <f>SUM(D28:M28)</f>
        <v>0</v>
      </c>
      <c r="O28" s="19"/>
    </row>
    <row r="29" spans="1:15" x14ac:dyDescent="0.25">
      <c r="A29" s="36">
        <v>23</v>
      </c>
      <c r="B29" s="71"/>
      <c r="C29" s="72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8">
        <f>SUM(D29:M29)</f>
        <v>0</v>
      </c>
      <c r="O29" s="19"/>
    </row>
    <row r="30" spans="1:15" ht="15.75" thickBot="1" x14ac:dyDescent="0.3">
      <c r="A30" s="17"/>
      <c r="B30" s="30"/>
      <c r="C30" s="14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13"/>
      <c r="O30" s="19"/>
    </row>
    <row r="31" spans="1:15" x14ac:dyDescent="0.25">
      <c r="B31" s="9"/>
      <c r="C31" s="9"/>
      <c r="D31" s="9"/>
      <c r="E31" s="9"/>
      <c r="F31" s="9"/>
      <c r="G31" s="9"/>
      <c r="H31" s="9"/>
      <c r="I31" s="9"/>
      <c r="J31" s="9"/>
      <c r="K31" s="19" t="str">
        <f>IF(I31&gt;=60,"CLASIFICADO A 60 Km LIBRE y 80 Km NOVICIO",IF(I31&gt;=40,"CLASIFICADO A 40 Km LIBRE y 60 Km NOVICIO",""))</f>
        <v/>
      </c>
      <c r="L31" s="19"/>
      <c r="M31" s="56"/>
    </row>
    <row r="32" spans="1:15" x14ac:dyDescent="0.25">
      <c r="D32" s="3"/>
      <c r="E32" s="3"/>
      <c r="F32" s="3"/>
      <c r="G32" s="3"/>
      <c r="H32" s="3"/>
      <c r="I32" s="3"/>
      <c r="J32" s="3"/>
      <c r="M32" s="5"/>
    </row>
    <row r="33" spans="4:13" x14ac:dyDescent="0.25">
      <c r="D33" s="3"/>
      <c r="E33" s="3"/>
      <c r="F33" s="3"/>
      <c r="G33" s="3"/>
      <c r="H33" s="3"/>
      <c r="I33" s="3"/>
      <c r="J33" s="3"/>
      <c r="M33" s="5"/>
    </row>
    <row r="34" spans="4:13" x14ac:dyDescent="0.25">
      <c r="D34" s="3"/>
      <c r="E34" s="3"/>
      <c r="F34" s="3"/>
      <c r="G34" s="3"/>
      <c r="H34" s="3"/>
      <c r="I34" s="3"/>
      <c r="J34" s="3"/>
      <c r="M34" s="5"/>
    </row>
    <row r="35" spans="4:13" x14ac:dyDescent="0.25">
      <c r="D35" s="3"/>
      <c r="E35" s="3"/>
      <c r="F35" s="3"/>
      <c r="G35" s="3"/>
      <c r="H35" s="3"/>
      <c r="I35" s="3"/>
      <c r="J35" s="3"/>
      <c r="M35" s="5"/>
    </row>
    <row r="36" spans="4:13" x14ac:dyDescent="0.25">
      <c r="D36" s="3"/>
      <c r="E36" s="3"/>
      <c r="F36" s="3"/>
      <c r="G36" s="3"/>
      <c r="H36" s="3"/>
      <c r="I36" s="3"/>
      <c r="J36" s="3"/>
      <c r="M36" s="5"/>
    </row>
    <row r="37" spans="4:13" x14ac:dyDescent="0.25">
      <c r="D37" s="3"/>
      <c r="E37" s="3"/>
      <c r="F37" s="3"/>
      <c r="G37" s="3"/>
      <c r="H37" s="3"/>
      <c r="I37" s="3"/>
      <c r="J37" s="3"/>
    </row>
    <row r="38" spans="4:13" x14ac:dyDescent="0.25">
      <c r="D38" s="3"/>
      <c r="E38" s="3"/>
      <c r="F38" s="3"/>
      <c r="G38" s="3"/>
      <c r="H38" s="3"/>
      <c r="I38" s="3"/>
      <c r="J38" s="3"/>
    </row>
    <row r="39" spans="4:13" x14ac:dyDescent="0.25">
      <c r="D39" s="3"/>
      <c r="E39" s="3"/>
      <c r="F39" s="3"/>
      <c r="G39" s="3"/>
      <c r="H39" s="3"/>
      <c r="I39" s="3"/>
      <c r="J39" s="3"/>
    </row>
    <row r="40" spans="4:13" x14ac:dyDescent="0.25">
      <c r="D40" s="3"/>
      <c r="E40" s="3"/>
      <c r="F40" s="3"/>
      <c r="G40" s="3"/>
      <c r="H40" s="3"/>
      <c r="I40" s="3"/>
      <c r="J40" s="3"/>
    </row>
    <row r="41" spans="4:13" x14ac:dyDescent="0.25">
      <c r="D41" s="3"/>
      <c r="E41" s="3"/>
      <c r="F41" s="3"/>
      <c r="G41" s="3"/>
      <c r="H41" s="3"/>
      <c r="I41" s="3"/>
      <c r="J41" s="3"/>
    </row>
    <row r="42" spans="4:13" x14ac:dyDescent="0.25">
      <c r="D42" s="3"/>
      <c r="E42" s="3"/>
      <c r="F42" s="3"/>
      <c r="G42" s="3"/>
      <c r="H42" s="3"/>
      <c r="I42" s="3"/>
      <c r="J42" s="3"/>
    </row>
    <row r="43" spans="4:13" x14ac:dyDescent="0.25">
      <c r="D43" s="3"/>
      <c r="E43" s="3"/>
      <c r="F43" s="3"/>
      <c r="G43" s="3"/>
      <c r="H43" s="3"/>
      <c r="I43" s="3"/>
      <c r="J43" s="3"/>
    </row>
    <row r="44" spans="4:13" x14ac:dyDescent="0.25">
      <c r="D44" s="3"/>
      <c r="E44" s="3"/>
      <c r="F44" s="3"/>
      <c r="G44" s="3"/>
      <c r="H44" s="3"/>
      <c r="I44" s="3"/>
      <c r="J44" s="3"/>
    </row>
    <row r="45" spans="4:13" x14ac:dyDescent="0.25">
      <c r="D45" s="3"/>
      <c r="E45" s="3"/>
      <c r="F45" s="3"/>
      <c r="G45" s="3"/>
      <c r="H45" s="3"/>
      <c r="I45" s="3"/>
      <c r="J45" s="3"/>
    </row>
    <row r="46" spans="4:13" x14ac:dyDescent="0.25">
      <c r="D46" s="3"/>
      <c r="E46" s="3"/>
      <c r="F46" s="3"/>
      <c r="G46" s="3"/>
      <c r="H46" s="3"/>
      <c r="I46" s="3"/>
      <c r="J46" s="3"/>
    </row>
    <row r="47" spans="4:13" x14ac:dyDescent="0.25">
      <c r="D47" s="3"/>
      <c r="E47" s="3"/>
      <c r="F47" s="3"/>
      <c r="G47" s="3"/>
      <c r="H47" s="3"/>
      <c r="I47" s="3"/>
      <c r="J47" s="3"/>
    </row>
    <row r="48" spans="4:13" x14ac:dyDescent="0.25">
      <c r="D48" s="3"/>
      <c r="E48" s="3"/>
      <c r="F48" s="3"/>
      <c r="G48" s="3"/>
      <c r="H48" s="3"/>
      <c r="I48" s="3"/>
      <c r="J48" s="3"/>
    </row>
    <row r="49" spans="4:11" x14ac:dyDescent="0.25">
      <c r="D49" s="3"/>
      <c r="E49" s="3"/>
      <c r="F49" s="3"/>
      <c r="G49" s="3"/>
      <c r="H49" s="3"/>
      <c r="I49" s="3"/>
      <c r="J49" s="3"/>
      <c r="K49" t="str">
        <f>IF(I49&gt;=60,"CLASIFICADO A 60 Km LIBRE y 80 Km NOVICIO",IF(I49&gt;=40,"CLASIFICADO A 40 Km LIBRE y 60 Km NOVICIO",""))</f>
        <v/>
      </c>
    </row>
    <row r="50" spans="4:11" x14ac:dyDescent="0.25">
      <c r="D50" s="3"/>
      <c r="E50" s="3"/>
      <c r="F50" s="3"/>
      <c r="G50" s="3"/>
      <c r="H50" s="3"/>
      <c r="I50" s="3"/>
      <c r="J50" s="3"/>
    </row>
    <row r="51" spans="4:11" x14ac:dyDescent="0.25">
      <c r="D51" s="3"/>
      <c r="E51" s="3"/>
      <c r="F51" s="3"/>
      <c r="G51" s="3"/>
      <c r="H51" s="3"/>
      <c r="I51" s="3"/>
      <c r="J51" s="3"/>
    </row>
    <row r="52" spans="4:11" x14ac:dyDescent="0.25">
      <c r="D52" s="3"/>
      <c r="E52" s="3"/>
      <c r="F52" s="3"/>
      <c r="G52" s="3"/>
      <c r="H52" s="3"/>
      <c r="I52" s="3"/>
      <c r="J52" s="3"/>
    </row>
    <row r="53" spans="4:11" x14ac:dyDescent="0.25">
      <c r="D53" s="3"/>
      <c r="E53" s="3"/>
      <c r="F53" s="3"/>
      <c r="G53" s="3"/>
      <c r="H53" s="3"/>
      <c r="I53" s="3"/>
      <c r="J53" s="3"/>
    </row>
    <row r="54" spans="4:11" x14ac:dyDescent="0.25">
      <c r="D54" s="3"/>
      <c r="E54" s="3"/>
      <c r="F54" s="3"/>
      <c r="G54" s="3"/>
      <c r="H54" s="3"/>
      <c r="I54" s="3"/>
      <c r="J54" s="3"/>
    </row>
    <row r="55" spans="4:11" x14ac:dyDescent="0.25">
      <c r="D55" s="3"/>
      <c r="E55" s="3"/>
      <c r="F55" s="3"/>
      <c r="G55" s="3"/>
      <c r="H55" s="3"/>
      <c r="I55" s="3"/>
      <c r="J55" s="3"/>
    </row>
    <row r="56" spans="4:11" x14ac:dyDescent="0.25">
      <c r="D56" s="3"/>
      <c r="E56" s="3"/>
      <c r="F56" s="3"/>
      <c r="G56" s="3"/>
      <c r="H56" s="3"/>
      <c r="I56" s="3"/>
      <c r="J56" s="3"/>
    </row>
    <row r="57" spans="4:11" x14ac:dyDescent="0.25">
      <c r="D57" s="3"/>
      <c r="E57" s="3"/>
      <c r="F57" s="3"/>
      <c r="G57" s="3"/>
      <c r="H57" s="3"/>
      <c r="I57" s="3"/>
      <c r="J57" s="3"/>
    </row>
    <row r="58" spans="4:11" x14ac:dyDescent="0.25">
      <c r="D58" s="3"/>
      <c r="E58" s="3"/>
      <c r="F58" s="3"/>
      <c r="G58" s="3"/>
      <c r="H58" s="3"/>
      <c r="I58" s="3"/>
      <c r="J58" s="3"/>
    </row>
    <row r="59" spans="4:11" x14ac:dyDescent="0.25">
      <c r="D59" s="3"/>
      <c r="E59" s="3"/>
      <c r="F59" s="3"/>
      <c r="G59" s="3"/>
      <c r="H59" s="3"/>
      <c r="I59" s="3"/>
      <c r="J59" s="3"/>
    </row>
    <row r="60" spans="4:11" x14ac:dyDescent="0.25">
      <c r="D60" s="3"/>
      <c r="E60" s="3"/>
      <c r="F60" s="3"/>
      <c r="G60" s="3"/>
      <c r="H60" s="3"/>
      <c r="I60" s="3"/>
      <c r="J60" s="3"/>
    </row>
    <row r="61" spans="4:11" x14ac:dyDescent="0.25">
      <c r="D61" s="3"/>
      <c r="E61" s="3"/>
      <c r="F61" s="3"/>
      <c r="G61" s="3"/>
      <c r="H61" s="3"/>
      <c r="I61" s="3"/>
      <c r="J61" s="3"/>
    </row>
    <row r="62" spans="4:11" x14ac:dyDescent="0.25">
      <c r="D62" s="3"/>
      <c r="E62" s="3"/>
      <c r="F62" s="3"/>
      <c r="G62" s="3"/>
      <c r="H62" s="3"/>
      <c r="I62" s="3"/>
      <c r="J62" s="3"/>
    </row>
    <row r="63" spans="4:11" x14ac:dyDescent="0.25">
      <c r="D63" s="3"/>
      <c r="E63" s="3"/>
      <c r="F63" s="3"/>
      <c r="G63" s="3"/>
      <c r="H63" s="3"/>
      <c r="I63" s="3"/>
      <c r="J63" s="3"/>
    </row>
    <row r="64" spans="4:11" x14ac:dyDescent="0.25">
      <c r="D64" s="3"/>
      <c r="E64" s="3"/>
      <c r="F64" s="3"/>
      <c r="G64" s="3"/>
      <c r="H64" s="3"/>
      <c r="I64" s="3"/>
      <c r="J64" s="3"/>
    </row>
    <row r="65" spans="4:10" x14ac:dyDescent="0.25">
      <c r="D65" s="3"/>
      <c r="E65" s="3"/>
      <c r="F65" s="3"/>
      <c r="G65" s="3"/>
      <c r="H65" s="3"/>
      <c r="I65" s="3"/>
      <c r="J65" s="3"/>
    </row>
    <row r="66" spans="4:10" x14ac:dyDescent="0.25">
      <c r="D66" s="3"/>
      <c r="E66" s="3"/>
      <c r="F66" s="3"/>
      <c r="G66" s="3"/>
      <c r="H66" s="3"/>
      <c r="I66" s="3"/>
      <c r="J66" s="3"/>
    </row>
    <row r="67" spans="4:10" x14ac:dyDescent="0.25">
      <c r="D67" s="3"/>
      <c r="E67" s="3"/>
      <c r="F67" s="3"/>
      <c r="G67" s="3"/>
      <c r="H67" s="3"/>
      <c r="I67" s="3"/>
      <c r="J67" s="3"/>
    </row>
    <row r="68" spans="4:10" x14ac:dyDescent="0.25">
      <c r="D68" s="3"/>
      <c r="E68" s="3"/>
      <c r="F68" s="3"/>
      <c r="G68" s="3"/>
      <c r="H68" s="3"/>
      <c r="I68" s="3"/>
      <c r="J68" s="3"/>
    </row>
    <row r="69" spans="4:10" x14ac:dyDescent="0.25">
      <c r="D69" s="3"/>
      <c r="E69" s="3"/>
      <c r="F69" s="3"/>
      <c r="G69" s="3"/>
      <c r="H69" s="3"/>
      <c r="I69" s="3"/>
      <c r="J69" s="3"/>
    </row>
    <row r="70" spans="4:10" x14ac:dyDescent="0.25">
      <c r="D70" s="3"/>
      <c r="E70" s="3"/>
      <c r="F70" s="3"/>
      <c r="G70" s="3"/>
      <c r="H70" s="3"/>
      <c r="I70" s="3"/>
      <c r="J70" s="3"/>
    </row>
    <row r="71" spans="4:10" x14ac:dyDescent="0.25">
      <c r="D71" s="3"/>
      <c r="E71" s="3"/>
      <c r="F71" s="3"/>
      <c r="G71" s="3"/>
      <c r="H71" s="3"/>
      <c r="I71" s="3"/>
      <c r="J71" s="3"/>
    </row>
    <row r="72" spans="4:10" x14ac:dyDescent="0.25">
      <c r="D72" s="3"/>
      <c r="E72" s="3"/>
      <c r="F72" s="3"/>
      <c r="G72" s="3"/>
      <c r="H72" s="3"/>
      <c r="I72" s="3"/>
      <c r="J72" s="3"/>
    </row>
    <row r="73" spans="4:10" x14ac:dyDescent="0.25">
      <c r="D73" s="3"/>
      <c r="E73" s="3"/>
      <c r="F73" s="3"/>
      <c r="G73" s="3"/>
      <c r="H73" s="3"/>
      <c r="I73" s="3"/>
      <c r="J73" s="3"/>
    </row>
    <row r="74" spans="4:10" x14ac:dyDescent="0.25">
      <c r="D74" s="3"/>
      <c r="E74" s="3"/>
      <c r="F74" s="3"/>
      <c r="G74" s="3"/>
      <c r="H74" s="3"/>
      <c r="I74" s="3"/>
      <c r="J74" s="3"/>
    </row>
    <row r="75" spans="4:10" x14ac:dyDescent="0.25">
      <c r="D75" s="3"/>
      <c r="E75" s="3"/>
      <c r="F75" s="3"/>
      <c r="G75" s="3"/>
      <c r="H75" s="3"/>
      <c r="I75" s="3"/>
      <c r="J75" s="3"/>
    </row>
    <row r="76" spans="4:10" x14ac:dyDescent="0.25">
      <c r="D76" s="3"/>
      <c r="E76" s="3"/>
      <c r="F76" s="3"/>
      <c r="G76" s="3"/>
      <c r="H76" s="3"/>
      <c r="I76" s="3"/>
      <c r="J76" s="3"/>
    </row>
    <row r="77" spans="4:10" x14ac:dyDescent="0.25">
      <c r="D77" s="3"/>
      <c r="E77" s="3"/>
      <c r="F77" s="3"/>
      <c r="G77" s="3"/>
      <c r="H77" s="3"/>
      <c r="I77" s="3"/>
      <c r="J77" s="3"/>
    </row>
    <row r="78" spans="4:10" x14ac:dyDescent="0.25">
      <c r="D78" s="3"/>
      <c r="E78" s="3"/>
      <c r="F78" s="3"/>
      <c r="G78" s="3"/>
      <c r="H78" s="3"/>
      <c r="I78" s="3"/>
      <c r="J78" s="3"/>
    </row>
    <row r="79" spans="4:10" x14ac:dyDescent="0.25">
      <c r="D79" s="3"/>
      <c r="E79" s="3"/>
      <c r="F79" s="3"/>
      <c r="G79" s="3"/>
      <c r="H79" s="3"/>
      <c r="I79" s="3"/>
      <c r="J79" s="3"/>
    </row>
    <row r="80" spans="4:10" x14ac:dyDescent="0.25">
      <c r="D80" s="3"/>
      <c r="E80" s="3"/>
      <c r="F80" s="3"/>
      <c r="G80" s="3"/>
      <c r="H80" s="3"/>
      <c r="I80" s="3"/>
      <c r="J80" s="3"/>
    </row>
    <row r="81" spans="4:10" x14ac:dyDescent="0.25">
      <c r="D81" s="3"/>
      <c r="E81" s="3"/>
      <c r="F81" s="3"/>
      <c r="G81" s="3"/>
      <c r="H81" s="3"/>
      <c r="I81" s="3"/>
      <c r="J81" s="3"/>
    </row>
    <row r="82" spans="4:10" x14ac:dyDescent="0.25">
      <c r="D82" s="3"/>
      <c r="E82" s="3"/>
      <c r="F82" s="3"/>
      <c r="G82" s="3"/>
      <c r="H82" s="3"/>
      <c r="I82" s="3"/>
      <c r="J82" s="3"/>
    </row>
    <row r="83" spans="4:10" x14ac:dyDescent="0.25">
      <c r="D83" s="3"/>
      <c r="E83" s="3"/>
      <c r="F83" s="3"/>
      <c r="G83" s="3"/>
      <c r="H83" s="3"/>
      <c r="I83" s="3"/>
      <c r="J83" s="3"/>
    </row>
    <row r="84" spans="4:10" x14ac:dyDescent="0.25">
      <c r="D84" s="3"/>
      <c r="E84" s="3"/>
      <c r="F84" s="3"/>
      <c r="G84" s="3"/>
      <c r="H84" s="3"/>
      <c r="I84" s="3"/>
      <c r="J84" s="3"/>
    </row>
    <row r="85" spans="4:10" x14ac:dyDescent="0.25">
      <c r="D85" s="3"/>
      <c r="E85" s="3"/>
      <c r="F85" s="3"/>
      <c r="G85" s="3"/>
      <c r="H85" s="3"/>
      <c r="I85" s="3"/>
      <c r="J85" s="3"/>
    </row>
    <row r="86" spans="4:10" x14ac:dyDescent="0.25">
      <c r="D86" s="3"/>
      <c r="E86" s="3"/>
      <c r="F86" s="3"/>
      <c r="G86" s="3"/>
      <c r="H86" s="3"/>
      <c r="I86" s="3"/>
      <c r="J86" s="3"/>
    </row>
    <row r="87" spans="4:10" x14ac:dyDescent="0.25">
      <c r="D87" s="3"/>
      <c r="E87" s="3"/>
      <c r="F87" s="3"/>
      <c r="G87" s="3"/>
      <c r="H87" s="3"/>
      <c r="I87" s="3"/>
      <c r="J87" s="3"/>
    </row>
    <row r="88" spans="4:10" x14ac:dyDescent="0.25">
      <c r="D88" s="3"/>
      <c r="E88" s="3"/>
      <c r="F88" s="3"/>
      <c r="G88" s="3"/>
      <c r="H88" s="3"/>
      <c r="I88" s="3"/>
      <c r="J88" s="3"/>
    </row>
    <row r="89" spans="4:10" x14ac:dyDescent="0.25">
      <c r="D89" s="3"/>
      <c r="E89" s="3"/>
      <c r="F89" s="3"/>
      <c r="G89" s="3"/>
      <c r="H89" s="3"/>
      <c r="I89" s="3"/>
      <c r="J89" s="3"/>
    </row>
    <row r="90" spans="4:10" x14ac:dyDescent="0.25">
      <c r="D90" s="3"/>
      <c r="E90" s="3"/>
      <c r="F90" s="3"/>
      <c r="G90" s="3"/>
      <c r="H90" s="3"/>
      <c r="I90" s="3"/>
      <c r="J90" s="3"/>
    </row>
    <row r="91" spans="4:10" x14ac:dyDescent="0.25">
      <c r="D91" s="3"/>
      <c r="E91" s="3"/>
      <c r="F91" s="3"/>
      <c r="G91" s="3"/>
      <c r="H91" s="3"/>
      <c r="I91" s="3"/>
      <c r="J91" s="3"/>
    </row>
    <row r="92" spans="4:10" x14ac:dyDescent="0.25">
      <c r="D92" s="3"/>
      <c r="E92" s="3"/>
      <c r="F92" s="3"/>
      <c r="G92" s="3"/>
      <c r="H92" s="3"/>
      <c r="I92" s="3"/>
      <c r="J92" s="3"/>
    </row>
    <row r="93" spans="4:10" x14ac:dyDescent="0.25">
      <c r="D93" s="3"/>
      <c r="E93" s="3"/>
      <c r="F93" s="3"/>
      <c r="G93" s="3"/>
      <c r="H93" s="3"/>
      <c r="I93" s="3"/>
      <c r="J93" s="3"/>
    </row>
    <row r="94" spans="4:10" x14ac:dyDescent="0.25">
      <c r="D94" s="3"/>
      <c r="E94" s="3"/>
      <c r="F94" s="3"/>
      <c r="G94" s="3"/>
      <c r="H94" s="3"/>
      <c r="I94" s="3"/>
      <c r="J94" s="3"/>
    </row>
    <row r="95" spans="4:10" x14ac:dyDescent="0.25">
      <c r="D95" s="3"/>
      <c r="E95" s="3"/>
      <c r="F95" s="3"/>
      <c r="G95" s="3"/>
      <c r="H95" s="3"/>
      <c r="I95" s="3"/>
      <c r="J95" s="3"/>
    </row>
    <row r="96" spans="4:10" x14ac:dyDescent="0.25">
      <c r="D96" s="3"/>
      <c r="E96" s="3"/>
      <c r="F96" s="3"/>
      <c r="G96" s="3"/>
      <c r="H96" s="3"/>
      <c r="I96" s="3"/>
      <c r="J96" s="3"/>
    </row>
    <row r="97" spans="4:10" x14ac:dyDescent="0.25">
      <c r="D97" s="3"/>
      <c r="E97" s="3"/>
      <c r="F97" s="3"/>
      <c r="G97" s="3"/>
      <c r="H97" s="3"/>
      <c r="I97" s="3"/>
      <c r="J97" s="3"/>
    </row>
    <row r="98" spans="4:10" x14ac:dyDescent="0.25">
      <c r="D98" s="3"/>
      <c r="E98" s="3"/>
      <c r="F98" s="3"/>
      <c r="G98" s="3"/>
      <c r="H98" s="3"/>
      <c r="I98" s="3"/>
      <c r="J98" s="3"/>
    </row>
    <row r="99" spans="4:10" x14ac:dyDescent="0.25">
      <c r="D99" s="3"/>
      <c r="E99" s="3"/>
      <c r="F99" s="3"/>
      <c r="G99" s="3"/>
      <c r="H99" s="3"/>
      <c r="I99" s="3"/>
      <c r="J99" s="3"/>
    </row>
    <row r="100" spans="4:10" x14ac:dyDescent="0.25">
      <c r="D100" s="3"/>
      <c r="E100" s="3"/>
      <c r="F100" s="3"/>
      <c r="G100" s="3"/>
      <c r="H100" s="3"/>
      <c r="I100" s="3"/>
      <c r="J100" s="3"/>
    </row>
    <row r="101" spans="4:10" x14ac:dyDescent="0.25">
      <c r="D101" s="3"/>
      <c r="E101" s="3"/>
      <c r="F101" s="3"/>
      <c r="G101" s="3"/>
      <c r="H101" s="3"/>
      <c r="I101" s="3"/>
      <c r="J101" s="3"/>
    </row>
    <row r="102" spans="4:10" x14ac:dyDescent="0.25">
      <c r="D102" s="3"/>
      <c r="E102" s="3"/>
      <c r="F102" s="3"/>
      <c r="G102" s="3"/>
      <c r="H102" s="3"/>
      <c r="I102" s="3"/>
      <c r="J102" s="3"/>
    </row>
    <row r="103" spans="4:10" x14ac:dyDescent="0.25">
      <c r="D103" s="3"/>
      <c r="E103" s="3"/>
      <c r="F103" s="3"/>
      <c r="G103" s="3"/>
      <c r="H103" s="3"/>
      <c r="I103" s="3"/>
      <c r="J103" s="3"/>
    </row>
    <row r="104" spans="4:10" x14ac:dyDescent="0.25">
      <c r="D104" s="3"/>
      <c r="E104" s="3"/>
      <c r="F104" s="3"/>
      <c r="G104" s="3"/>
      <c r="H104" s="3"/>
      <c r="I104" s="3"/>
      <c r="J104" s="3"/>
    </row>
    <row r="105" spans="4:10" x14ac:dyDescent="0.25">
      <c r="D105" s="3"/>
      <c r="E105" s="3"/>
      <c r="F105" s="3"/>
      <c r="G105" s="3"/>
      <c r="H105" s="3"/>
      <c r="I105" s="3"/>
      <c r="J105" s="3"/>
    </row>
    <row r="106" spans="4:10" x14ac:dyDescent="0.25">
      <c r="D106" s="3"/>
      <c r="E106" s="3"/>
      <c r="F106" s="3"/>
      <c r="G106" s="3"/>
      <c r="H106" s="3"/>
      <c r="I106" s="3"/>
      <c r="J106" s="3"/>
    </row>
    <row r="107" spans="4:10" x14ac:dyDescent="0.25">
      <c r="D107" s="3"/>
      <c r="E107" s="3"/>
      <c r="F107" s="3"/>
      <c r="G107" s="3"/>
      <c r="H107" s="3"/>
      <c r="I107" s="3"/>
      <c r="J107" s="3"/>
    </row>
    <row r="108" spans="4:10" x14ac:dyDescent="0.25">
      <c r="D108" s="3"/>
      <c r="E108" s="3"/>
      <c r="F108" s="3"/>
      <c r="G108" s="3"/>
      <c r="H108" s="3"/>
      <c r="I108" s="3"/>
      <c r="J108" s="3"/>
    </row>
    <row r="109" spans="4:10" x14ac:dyDescent="0.25">
      <c r="D109" s="3"/>
      <c r="E109" s="3"/>
      <c r="F109" s="3"/>
      <c r="G109" s="3"/>
      <c r="H109" s="3"/>
      <c r="I109" s="3"/>
      <c r="J109" s="3"/>
    </row>
    <row r="110" spans="4:10" x14ac:dyDescent="0.25">
      <c r="D110" s="3"/>
      <c r="E110" s="3"/>
      <c r="F110" s="3"/>
      <c r="G110" s="3"/>
      <c r="H110" s="3"/>
      <c r="I110" s="3"/>
      <c r="J110" s="3"/>
    </row>
    <row r="111" spans="4:10" x14ac:dyDescent="0.25">
      <c r="D111" s="3"/>
      <c r="E111" s="3"/>
      <c r="F111" s="3"/>
      <c r="G111" s="3"/>
      <c r="H111" s="3"/>
      <c r="I111" s="3"/>
      <c r="J111" s="3"/>
    </row>
    <row r="112" spans="4:10" x14ac:dyDescent="0.25">
      <c r="D112" s="3"/>
      <c r="E112" s="3"/>
      <c r="F112" s="3"/>
      <c r="G112" s="3"/>
      <c r="H112" s="3"/>
      <c r="I112" s="3"/>
      <c r="J112" s="3"/>
    </row>
    <row r="113" spans="4:10" x14ac:dyDescent="0.25">
      <c r="D113" s="3"/>
      <c r="E113" s="3"/>
      <c r="F113" s="3"/>
      <c r="G113" s="3"/>
      <c r="H113" s="3"/>
      <c r="I113" s="3"/>
      <c r="J113" s="3"/>
    </row>
    <row r="114" spans="4:10" x14ac:dyDescent="0.25">
      <c r="D114" s="3"/>
      <c r="E114" s="3"/>
      <c r="F114" s="3"/>
      <c r="G114" s="3"/>
      <c r="H114" s="3"/>
      <c r="I114" s="3"/>
      <c r="J114" s="3"/>
    </row>
    <row r="115" spans="4:10" x14ac:dyDescent="0.25">
      <c r="D115" s="3"/>
      <c r="E115" s="3"/>
      <c r="F115" s="3"/>
      <c r="G115" s="3"/>
      <c r="H115" s="3"/>
      <c r="I115" s="3"/>
      <c r="J115" s="3"/>
    </row>
    <row r="116" spans="4:10" x14ac:dyDescent="0.25">
      <c r="D116" s="3"/>
      <c r="E116" s="3"/>
      <c r="F116" s="3"/>
      <c r="G116" s="3"/>
      <c r="H116" s="3"/>
      <c r="I116" s="3"/>
      <c r="J116" s="3"/>
    </row>
    <row r="117" spans="4:10" x14ac:dyDescent="0.25">
      <c r="D117" s="3"/>
      <c r="E117" s="3"/>
      <c r="F117" s="3"/>
      <c r="G117" s="3"/>
      <c r="H117" s="3"/>
      <c r="I117" s="3"/>
      <c r="J117" s="3"/>
    </row>
    <row r="118" spans="4:10" x14ac:dyDescent="0.25">
      <c r="D118" s="3"/>
      <c r="E118" s="3"/>
      <c r="F118" s="3"/>
      <c r="G118" s="3"/>
      <c r="H118" s="3"/>
      <c r="I118" s="3"/>
      <c r="J118" s="3"/>
    </row>
    <row r="119" spans="4:10" x14ac:dyDescent="0.25">
      <c r="D119" s="3"/>
      <c r="E119" s="3"/>
      <c r="F119" s="3"/>
      <c r="G119" s="3"/>
      <c r="H119" s="3"/>
      <c r="I119" s="3"/>
      <c r="J119" s="3"/>
    </row>
    <row r="120" spans="4:10" x14ac:dyDescent="0.25">
      <c r="D120" s="3"/>
      <c r="E120" s="3"/>
      <c r="F120" s="3"/>
      <c r="G120" s="3"/>
      <c r="H120" s="3"/>
      <c r="I120" s="3"/>
      <c r="J120" s="3"/>
    </row>
    <row r="121" spans="4:10" x14ac:dyDescent="0.25">
      <c r="D121" s="3"/>
      <c r="E121" s="3"/>
      <c r="F121" s="3"/>
      <c r="G121" s="3"/>
      <c r="H121" s="3"/>
      <c r="I121" s="3"/>
      <c r="J121" s="3"/>
    </row>
    <row r="122" spans="4:10" x14ac:dyDescent="0.25">
      <c r="D122" s="3"/>
      <c r="E122" s="3"/>
      <c r="F122" s="3"/>
      <c r="G122" s="3"/>
      <c r="H122" s="3"/>
      <c r="I122" s="3"/>
      <c r="J122" s="3"/>
    </row>
    <row r="123" spans="4:10" x14ac:dyDescent="0.25">
      <c r="D123" s="3"/>
      <c r="E123" s="3"/>
      <c r="F123" s="3"/>
      <c r="G123" s="3"/>
      <c r="H123" s="3"/>
      <c r="I123" s="3"/>
      <c r="J123" s="3"/>
    </row>
    <row r="124" spans="4:10" x14ac:dyDescent="0.25">
      <c r="D124" s="3"/>
      <c r="E124" s="3"/>
      <c r="F124" s="3"/>
      <c r="G124" s="3"/>
      <c r="H124" s="3"/>
      <c r="I124" s="3"/>
      <c r="J124" s="3"/>
    </row>
    <row r="125" spans="4:10" x14ac:dyDescent="0.25">
      <c r="D125" s="3"/>
      <c r="E125" s="3"/>
      <c r="F125" s="3"/>
      <c r="G125" s="3"/>
      <c r="H125" s="3"/>
      <c r="I125" s="3"/>
      <c r="J125" s="3"/>
    </row>
    <row r="126" spans="4:10" x14ac:dyDescent="0.25">
      <c r="D126" s="3"/>
      <c r="E126" s="3"/>
      <c r="F126" s="3"/>
      <c r="G126" s="3"/>
      <c r="H126" s="3"/>
      <c r="I126" s="3"/>
      <c r="J126" s="3"/>
    </row>
    <row r="127" spans="4:10" x14ac:dyDescent="0.25">
      <c r="D127" s="3"/>
      <c r="E127" s="3"/>
      <c r="F127" s="3"/>
      <c r="G127" s="3"/>
      <c r="H127" s="3"/>
      <c r="I127" s="3"/>
      <c r="J127" s="3"/>
    </row>
    <row r="128" spans="4:10" x14ac:dyDescent="0.25">
      <c r="D128" s="3"/>
      <c r="E128" s="3"/>
      <c r="F128" s="3"/>
      <c r="G128" s="3"/>
      <c r="H128" s="3"/>
      <c r="I128" s="3"/>
      <c r="J128" s="3"/>
    </row>
    <row r="129" spans="4:10" x14ac:dyDescent="0.25">
      <c r="D129" s="3"/>
      <c r="E129" s="3"/>
      <c r="F129" s="3"/>
      <c r="G129" s="3"/>
      <c r="H129" s="3"/>
      <c r="I129" s="3"/>
      <c r="J129" s="3"/>
    </row>
    <row r="130" spans="4:10" x14ac:dyDescent="0.25">
      <c r="D130" s="3"/>
      <c r="E130" s="3"/>
      <c r="F130" s="3"/>
      <c r="G130" s="3"/>
      <c r="H130" s="3"/>
      <c r="I130" s="3"/>
      <c r="J130" s="3"/>
    </row>
    <row r="131" spans="4:10" x14ac:dyDescent="0.25">
      <c r="D131" s="3"/>
      <c r="E131" s="3"/>
      <c r="F131" s="3"/>
      <c r="G131" s="3"/>
      <c r="H131" s="3"/>
      <c r="I131" s="3"/>
      <c r="J131" s="3"/>
    </row>
    <row r="132" spans="4:10" x14ac:dyDescent="0.25">
      <c r="D132" s="3"/>
      <c r="E132" s="3"/>
      <c r="F132" s="3"/>
      <c r="G132" s="3"/>
      <c r="H132" s="3"/>
      <c r="I132" s="3"/>
      <c r="J132" s="3"/>
    </row>
    <row r="133" spans="4:10" x14ac:dyDescent="0.25">
      <c r="D133" s="3"/>
      <c r="E133" s="3"/>
      <c r="F133" s="3"/>
      <c r="G133" s="3"/>
      <c r="H133" s="3"/>
      <c r="I133" s="3"/>
      <c r="J133" s="3"/>
    </row>
    <row r="134" spans="4:10" x14ac:dyDescent="0.25">
      <c r="D134" s="3"/>
      <c r="E134" s="3"/>
      <c r="F134" s="3"/>
      <c r="G134" s="3"/>
      <c r="H134" s="3"/>
      <c r="I134" s="3"/>
      <c r="J134" s="3"/>
    </row>
    <row r="135" spans="4:10" x14ac:dyDescent="0.25">
      <c r="D135" s="3"/>
      <c r="E135" s="3"/>
      <c r="F135" s="3"/>
      <c r="G135" s="3"/>
      <c r="H135" s="3"/>
      <c r="I135" s="3"/>
      <c r="J135" s="3"/>
    </row>
    <row r="136" spans="4:10" x14ac:dyDescent="0.25">
      <c r="D136" s="3"/>
      <c r="E136" s="3"/>
      <c r="F136" s="3"/>
      <c r="G136" s="3"/>
      <c r="H136" s="3"/>
      <c r="I136" s="3"/>
      <c r="J136" s="3"/>
    </row>
    <row r="137" spans="4:10" x14ac:dyDescent="0.25">
      <c r="D137" s="3"/>
      <c r="E137" s="3"/>
      <c r="F137" s="3"/>
      <c r="G137" s="3"/>
      <c r="H137" s="3"/>
      <c r="I137" s="3"/>
      <c r="J137" s="3"/>
    </row>
    <row r="138" spans="4:10" x14ac:dyDescent="0.25">
      <c r="D138" s="3"/>
      <c r="E138" s="3"/>
      <c r="F138" s="3"/>
      <c r="G138" s="3"/>
      <c r="H138" s="3"/>
      <c r="I138" s="3"/>
      <c r="J138" s="3"/>
    </row>
    <row r="139" spans="4:10" x14ac:dyDescent="0.25">
      <c r="D139" s="3"/>
      <c r="E139" s="3"/>
      <c r="F139" s="3"/>
      <c r="G139" s="3"/>
      <c r="H139" s="3"/>
      <c r="I139" s="3"/>
      <c r="J139" s="3"/>
    </row>
    <row r="140" spans="4:10" x14ac:dyDescent="0.25">
      <c r="D140" s="3"/>
      <c r="E140" s="3"/>
      <c r="F140" s="3"/>
      <c r="G140" s="3"/>
      <c r="H140" s="3"/>
      <c r="I140" s="3"/>
      <c r="J140" s="3"/>
    </row>
    <row r="141" spans="4:10" x14ac:dyDescent="0.25">
      <c r="D141" s="3"/>
      <c r="E141" s="3"/>
      <c r="F141" s="3"/>
      <c r="G141" s="3"/>
      <c r="H141" s="3"/>
      <c r="I141" s="3"/>
      <c r="J141" s="3"/>
    </row>
    <row r="142" spans="4:10" x14ac:dyDescent="0.25">
      <c r="D142" s="3"/>
      <c r="E142" s="3"/>
      <c r="F142" s="3"/>
      <c r="G142" s="3"/>
      <c r="H142" s="3"/>
      <c r="I142" s="3"/>
      <c r="J142" s="3"/>
    </row>
    <row r="143" spans="4:10" x14ac:dyDescent="0.25">
      <c r="D143" s="3"/>
      <c r="E143" s="3"/>
      <c r="F143" s="3"/>
      <c r="G143" s="3"/>
      <c r="H143" s="3"/>
      <c r="I143" s="3"/>
      <c r="J143" s="3"/>
    </row>
    <row r="144" spans="4:10" x14ac:dyDescent="0.25">
      <c r="D144" s="3"/>
      <c r="E144" s="3"/>
      <c r="F144" s="3"/>
      <c r="G144" s="3"/>
      <c r="H144" s="3"/>
      <c r="I144" s="3"/>
      <c r="J144" s="3"/>
    </row>
    <row r="145" spans="4:10" x14ac:dyDescent="0.25">
      <c r="D145" s="3"/>
      <c r="E145" s="3"/>
      <c r="F145" s="3"/>
      <c r="G145" s="3"/>
      <c r="H145" s="3"/>
      <c r="I145" s="3"/>
      <c r="J145" s="3"/>
    </row>
    <row r="146" spans="4:10" x14ac:dyDescent="0.25">
      <c r="D146" s="3"/>
      <c r="E146" s="3"/>
      <c r="F146" s="3"/>
      <c r="G146" s="3"/>
      <c r="H146" s="3"/>
      <c r="I146" s="3"/>
      <c r="J146" s="3"/>
    </row>
    <row r="147" spans="4:10" x14ac:dyDescent="0.25">
      <c r="D147" s="3"/>
      <c r="E147" s="3"/>
      <c r="F147" s="3"/>
      <c r="G147" s="3"/>
      <c r="H147" s="3"/>
      <c r="I147" s="3"/>
      <c r="J147" s="3"/>
    </row>
    <row r="148" spans="4:10" x14ac:dyDescent="0.25">
      <c r="D148" s="3"/>
      <c r="E148" s="3"/>
      <c r="F148" s="3"/>
      <c r="G148" s="3"/>
      <c r="H148" s="3"/>
      <c r="I148" s="3"/>
      <c r="J148" s="3"/>
    </row>
    <row r="149" spans="4:10" x14ac:dyDescent="0.25">
      <c r="D149" s="3"/>
      <c r="E149" s="3"/>
      <c r="F149" s="3"/>
      <c r="G149" s="3"/>
      <c r="H149" s="3"/>
      <c r="I149" s="3"/>
      <c r="J149" s="3"/>
    </row>
    <row r="150" spans="4:10" x14ac:dyDescent="0.25">
      <c r="D150" s="3"/>
      <c r="E150" s="3"/>
      <c r="F150" s="3"/>
      <c r="G150" s="3"/>
      <c r="H150" s="3"/>
      <c r="I150" s="3"/>
      <c r="J150" s="3"/>
    </row>
    <row r="151" spans="4:10" x14ac:dyDescent="0.25">
      <c r="D151" s="3"/>
      <c r="E151" s="3"/>
      <c r="F151" s="3"/>
      <c r="G151" s="3"/>
      <c r="H151" s="3"/>
      <c r="I151" s="3"/>
      <c r="J151" s="3"/>
    </row>
    <row r="152" spans="4:10" x14ac:dyDescent="0.25">
      <c r="D152" s="3"/>
      <c r="E152" s="3"/>
      <c r="F152" s="3"/>
      <c r="G152" s="3"/>
      <c r="H152" s="3"/>
      <c r="I152" s="3"/>
      <c r="J152" s="3"/>
    </row>
    <row r="153" spans="4:10" x14ac:dyDescent="0.25">
      <c r="D153" s="3"/>
      <c r="E153" s="3"/>
      <c r="F153" s="3"/>
      <c r="G153" s="3"/>
      <c r="H153" s="3"/>
      <c r="I153" s="3"/>
      <c r="J153" s="3"/>
    </row>
    <row r="154" spans="4:10" x14ac:dyDescent="0.25">
      <c r="D154" s="3"/>
      <c r="E154" s="3"/>
      <c r="F154" s="3"/>
      <c r="G154" s="3"/>
      <c r="H154" s="3"/>
      <c r="I154" s="3"/>
      <c r="J154" s="3"/>
    </row>
    <row r="155" spans="4:10" x14ac:dyDescent="0.25">
      <c r="D155" s="3"/>
      <c r="E155" s="3"/>
      <c r="F155" s="3"/>
      <c r="G155" s="3"/>
      <c r="H155" s="3"/>
      <c r="I155" s="3"/>
      <c r="J155" s="3"/>
    </row>
    <row r="156" spans="4:10" x14ac:dyDescent="0.25">
      <c r="D156" s="3"/>
      <c r="E156" s="3"/>
      <c r="F156" s="3"/>
      <c r="G156" s="3"/>
      <c r="H156" s="3"/>
      <c r="I156" s="3"/>
      <c r="J156" s="3"/>
    </row>
    <row r="157" spans="4:10" x14ac:dyDescent="0.25">
      <c r="D157" s="3"/>
      <c r="E157" s="3"/>
      <c r="F157" s="3"/>
      <c r="G157" s="3"/>
      <c r="H157" s="3"/>
      <c r="I157" s="3"/>
      <c r="J157" s="3"/>
    </row>
    <row r="158" spans="4:10" x14ac:dyDescent="0.25">
      <c r="D158" s="3"/>
      <c r="E158" s="3"/>
      <c r="F158" s="3"/>
      <c r="G158" s="3"/>
      <c r="H158" s="3"/>
      <c r="I158" s="3"/>
      <c r="J158" s="3"/>
    </row>
    <row r="159" spans="4:10" x14ac:dyDescent="0.25">
      <c r="D159" s="3"/>
      <c r="E159" s="3"/>
      <c r="F159" s="3"/>
      <c r="G159" s="3"/>
      <c r="H159" s="3"/>
      <c r="I159" s="3"/>
      <c r="J159" s="3"/>
    </row>
    <row r="160" spans="4:10" x14ac:dyDescent="0.25">
      <c r="D160" s="3"/>
      <c r="E160" s="3"/>
      <c r="F160" s="3"/>
      <c r="G160" s="3"/>
      <c r="H160" s="3"/>
      <c r="I160" s="3"/>
      <c r="J160" s="3"/>
    </row>
    <row r="161" spans="4:10" x14ac:dyDescent="0.25">
      <c r="D161" s="3"/>
      <c r="E161" s="3"/>
      <c r="F161" s="3"/>
      <c r="G161" s="3"/>
      <c r="H161" s="3"/>
      <c r="I161" s="3"/>
      <c r="J161" s="3"/>
    </row>
    <row r="162" spans="4:10" x14ac:dyDescent="0.25">
      <c r="D162" s="3"/>
      <c r="E162" s="3"/>
      <c r="F162" s="3"/>
      <c r="G162" s="3"/>
      <c r="H162" s="3"/>
      <c r="I162" s="3"/>
      <c r="J162" s="3"/>
    </row>
    <row r="163" spans="4:10" x14ac:dyDescent="0.25">
      <c r="D163" s="3"/>
      <c r="E163" s="3"/>
      <c r="F163" s="3"/>
      <c r="G163" s="3"/>
      <c r="H163" s="3"/>
      <c r="I163" s="3"/>
      <c r="J163" s="3"/>
    </row>
    <row r="164" spans="4:10" x14ac:dyDescent="0.25">
      <c r="D164" s="3"/>
      <c r="E164" s="3"/>
      <c r="F164" s="3"/>
      <c r="G164" s="3"/>
      <c r="H164" s="3"/>
      <c r="I164" s="3"/>
      <c r="J164" s="3"/>
    </row>
    <row r="165" spans="4:10" x14ac:dyDescent="0.25">
      <c r="D165" s="3"/>
      <c r="E165" s="3"/>
      <c r="F165" s="3"/>
      <c r="G165" s="3"/>
      <c r="H165" s="3"/>
      <c r="I165" s="3"/>
      <c r="J165" s="3"/>
    </row>
    <row r="166" spans="4:10" x14ac:dyDescent="0.25">
      <c r="D166" s="3"/>
      <c r="E166" s="3"/>
      <c r="F166" s="3"/>
      <c r="G166" s="3"/>
      <c r="H166" s="3"/>
      <c r="I166" s="3"/>
      <c r="J166" s="3"/>
    </row>
    <row r="167" spans="4:10" x14ac:dyDescent="0.25">
      <c r="D167" s="3"/>
      <c r="E167" s="3"/>
      <c r="F167" s="3"/>
      <c r="G167" s="3"/>
      <c r="H167" s="3"/>
      <c r="I167" s="3"/>
      <c r="J167" s="3"/>
    </row>
    <row r="168" spans="4:10" x14ac:dyDescent="0.25">
      <c r="D168" s="3"/>
      <c r="E168" s="3"/>
      <c r="F168" s="3"/>
      <c r="G168" s="3"/>
      <c r="H168" s="3"/>
      <c r="I168" s="3"/>
      <c r="J168" s="3"/>
    </row>
    <row r="169" spans="4:10" x14ac:dyDescent="0.25">
      <c r="D169" s="3"/>
      <c r="E169" s="3"/>
      <c r="F169" s="3"/>
      <c r="G169" s="3"/>
      <c r="H169" s="3"/>
      <c r="I169" s="3"/>
      <c r="J169" s="3"/>
    </row>
    <row r="170" spans="4:10" x14ac:dyDescent="0.25">
      <c r="D170" s="3"/>
      <c r="E170" s="3"/>
      <c r="F170" s="3"/>
      <c r="G170" s="3"/>
      <c r="H170" s="3"/>
      <c r="I170" s="3"/>
      <c r="J170" s="3"/>
    </row>
    <row r="171" spans="4:10" x14ac:dyDescent="0.25">
      <c r="D171" s="3"/>
      <c r="E171" s="3"/>
      <c r="F171" s="3"/>
      <c r="G171" s="3"/>
      <c r="H171" s="3"/>
      <c r="I171" s="3"/>
      <c r="J171" s="3"/>
    </row>
    <row r="172" spans="4:10" x14ac:dyDescent="0.25">
      <c r="D172" s="3"/>
      <c r="E172" s="3"/>
      <c r="F172" s="3"/>
      <c r="G172" s="3"/>
      <c r="H172" s="3"/>
      <c r="I172" s="3"/>
      <c r="J172" s="3"/>
    </row>
    <row r="173" spans="4:10" x14ac:dyDescent="0.25">
      <c r="D173" s="3"/>
      <c r="E173" s="3"/>
      <c r="F173" s="3"/>
      <c r="G173" s="3"/>
      <c r="H173" s="3"/>
      <c r="I173" s="3"/>
      <c r="J173" s="3"/>
    </row>
    <row r="174" spans="4:10" x14ac:dyDescent="0.25">
      <c r="D174" s="3"/>
      <c r="E174" s="3"/>
      <c r="F174" s="3"/>
      <c r="G174" s="3"/>
      <c r="H174" s="3"/>
      <c r="I174" s="3"/>
      <c r="J174" s="3"/>
    </row>
    <row r="175" spans="4:10" x14ac:dyDescent="0.25">
      <c r="D175" s="3"/>
      <c r="E175" s="3"/>
      <c r="F175" s="3"/>
      <c r="G175" s="3"/>
      <c r="H175" s="3"/>
      <c r="I175" s="3"/>
      <c r="J175" s="3"/>
    </row>
    <row r="176" spans="4:10" x14ac:dyDescent="0.25">
      <c r="D176" s="3"/>
      <c r="E176" s="3"/>
      <c r="F176" s="3"/>
      <c r="G176" s="3"/>
      <c r="H176" s="3"/>
      <c r="I176" s="3"/>
      <c r="J176" s="3"/>
    </row>
    <row r="177" spans="4:10" x14ac:dyDescent="0.25">
      <c r="D177" s="3"/>
      <c r="E177" s="3"/>
      <c r="F177" s="3"/>
      <c r="G177" s="3"/>
      <c r="H177" s="3"/>
      <c r="I177" s="3"/>
      <c r="J177" s="3"/>
    </row>
    <row r="178" spans="4:10" x14ac:dyDescent="0.25">
      <c r="D178" s="3"/>
      <c r="E178" s="3"/>
      <c r="F178" s="3"/>
      <c r="G178" s="3"/>
      <c r="H178" s="3"/>
      <c r="I178" s="3"/>
      <c r="J178" s="3"/>
    </row>
    <row r="179" spans="4:10" x14ac:dyDescent="0.25">
      <c r="D179" s="3"/>
      <c r="E179" s="3"/>
      <c r="F179" s="3"/>
      <c r="G179" s="3"/>
      <c r="H179" s="3"/>
      <c r="I179" s="3"/>
      <c r="J179" s="3"/>
    </row>
    <row r="180" spans="4:10" x14ac:dyDescent="0.25">
      <c r="D180" s="3"/>
      <c r="E180" s="3"/>
      <c r="F180" s="3"/>
      <c r="G180" s="3"/>
      <c r="H180" s="3"/>
      <c r="I180" s="3"/>
      <c r="J180" s="3"/>
    </row>
    <row r="181" spans="4:10" x14ac:dyDescent="0.25">
      <c r="D181" s="3"/>
      <c r="E181" s="3"/>
      <c r="F181" s="3"/>
      <c r="G181" s="3"/>
      <c r="H181" s="3"/>
      <c r="I181" s="3"/>
      <c r="J181" s="3"/>
    </row>
    <row r="182" spans="4:10" x14ac:dyDescent="0.25">
      <c r="D182" s="3"/>
      <c r="E182" s="3"/>
      <c r="F182" s="3"/>
      <c r="G182" s="3"/>
      <c r="H182" s="3"/>
      <c r="I182" s="3"/>
      <c r="J182" s="3"/>
    </row>
    <row r="183" spans="4:10" x14ac:dyDescent="0.25">
      <c r="D183" s="3"/>
      <c r="E183" s="3"/>
      <c r="F183" s="3"/>
      <c r="G183" s="3"/>
      <c r="H183" s="3"/>
      <c r="I183" s="3"/>
      <c r="J183" s="3"/>
    </row>
    <row r="184" spans="4:10" x14ac:dyDescent="0.25">
      <c r="D184" s="3"/>
      <c r="E184" s="3"/>
      <c r="F184" s="3"/>
      <c r="G184" s="3"/>
      <c r="H184" s="3"/>
      <c r="I184" s="3"/>
      <c r="J184" s="3"/>
    </row>
    <row r="185" spans="4:10" x14ac:dyDescent="0.25">
      <c r="D185" s="3"/>
      <c r="E185" s="3"/>
      <c r="F185" s="3"/>
      <c r="G185" s="3"/>
      <c r="H185" s="3"/>
      <c r="I185" s="3"/>
      <c r="J185" s="3"/>
    </row>
    <row r="186" spans="4:10" x14ac:dyDescent="0.25">
      <c r="D186" s="3"/>
      <c r="E186" s="3"/>
      <c r="F186" s="3"/>
      <c r="G186" s="3"/>
      <c r="H186" s="3"/>
      <c r="I186" s="3"/>
      <c r="J186" s="3"/>
    </row>
    <row r="187" spans="4:10" x14ac:dyDescent="0.25">
      <c r="D187" s="3"/>
      <c r="E187" s="3"/>
      <c r="F187" s="3"/>
      <c r="G187" s="3"/>
      <c r="H187" s="3"/>
      <c r="I187" s="3"/>
      <c r="J187" s="3"/>
    </row>
    <row r="188" spans="4:10" x14ac:dyDescent="0.25">
      <c r="D188" s="3"/>
      <c r="E188" s="3"/>
      <c r="F188" s="3"/>
      <c r="G188" s="3"/>
      <c r="H188" s="3"/>
      <c r="I188" s="3"/>
      <c r="J188" s="3"/>
    </row>
    <row r="189" spans="4:10" x14ac:dyDescent="0.25">
      <c r="D189" s="3"/>
      <c r="E189" s="3"/>
      <c r="F189" s="3"/>
      <c r="G189" s="3"/>
      <c r="H189" s="3"/>
      <c r="I189" s="3"/>
      <c r="J189" s="3"/>
    </row>
    <row r="190" spans="4:10" x14ac:dyDescent="0.25">
      <c r="D190" s="3"/>
      <c r="E190" s="3"/>
      <c r="F190" s="3"/>
      <c r="G190" s="3"/>
      <c r="H190" s="3"/>
      <c r="I190" s="3"/>
      <c r="J190" s="3"/>
    </row>
    <row r="191" spans="4:10" x14ac:dyDescent="0.25">
      <c r="D191" s="3"/>
      <c r="E191" s="3"/>
      <c r="F191" s="3"/>
      <c r="G191" s="3"/>
      <c r="H191" s="3"/>
      <c r="I191" s="3"/>
      <c r="J191" s="3"/>
    </row>
    <row r="192" spans="4:10" x14ac:dyDescent="0.25">
      <c r="D192" s="3"/>
      <c r="E192" s="3"/>
      <c r="F192" s="3"/>
      <c r="G192" s="3"/>
      <c r="H192" s="3"/>
      <c r="I192" s="3"/>
      <c r="J192" s="3"/>
    </row>
    <row r="193" spans="4:10" x14ac:dyDescent="0.25">
      <c r="D193" s="3"/>
      <c r="E193" s="3"/>
      <c r="F193" s="3"/>
      <c r="G193" s="3"/>
      <c r="H193" s="3"/>
      <c r="I193" s="3"/>
      <c r="J193" s="3"/>
    </row>
    <row r="194" spans="4:10" x14ac:dyDescent="0.25">
      <c r="D194" s="3"/>
      <c r="E194" s="3"/>
      <c r="F194" s="3"/>
      <c r="G194" s="3"/>
      <c r="H194" s="3"/>
      <c r="I194" s="3"/>
      <c r="J194" s="3"/>
    </row>
  </sheetData>
  <sortState ref="B7:N12">
    <sortCondition descending="1" ref="N7:N12"/>
  </sortState>
  <mergeCells count="6">
    <mergeCell ref="D5:N5"/>
    <mergeCell ref="A1:C1"/>
    <mergeCell ref="D1:J3"/>
    <mergeCell ref="A2:C2"/>
    <mergeCell ref="A4:C4"/>
    <mergeCell ref="D4:N4"/>
  </mergeCells>
  <conditionalFormatting sqref="O7:O30">
    <cfRule type="containsText" dxfId="2" priority="1" operator="containsText" text="CLASIFICADO A COPETENCIAS FEI">
      <formula>NOT(ISERROR(SEARCH("CLASIFICADO A COPETENCIAS FEI",O7)))</formula>
    </cfRule>
  </conditionalFormatting>
  <pageMargins left="0.7" right="0.7" top="0.75" bottom="0.75" header="0.3" footer="0.3"/>
  <pageSetup scale="30" orientation="portrait" horizontalDpi="4294967293" verticalDpi="300" r:id="rId1"/>
  <rowBreaks count="1" manualBreakCount="1">
    <brk id="30" min="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theme="2" tint="-0.249977111117893"/>
  </sheetPr>
  <dimension ref="A1:R292"/>
  <sheetViews>
    <sheetView zoomScale="80" zoomScaleNormal="8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R13" sqref="R13"/>
    </sheetView>
  </sheetViews>
  <sheetFormatPr baseColWidth="10" defaultColWidth="11.42578125" defaultRowHeight="15" x14ac:dyDescent="0.25"/>
  <cols>
    <col min="1" max="1" width="5.28515625" customWidth="1"/>
    <col min="2" max="2" width="7.7109375" customWidth="1"/>
    <col min="3" max="3" width="35.7109375" customWidth="1"/>
    <col min="4" max="4" width="7.140625" customWidth="1"/>
    <col min="5" max="5" width="18" customWidth="1"/>
    <col min="6" max="11" width="9.7109375" customWidth="1"/>
    <col min="12" max="12" width="13.42578125" customWidth="1"/>
    <col min="13" max="14" width="11.85546875" customWidth="1"/>
    <col min="15" max="15" width="9.7109375" customWidth="1"/>
    <col min="16" max="16" width="16.42578125" customWidth="1"/>
    <col min="17" max="17" width="5.42578125" customWidth="1"/>
  </cols>
  <sheetData>
    <row r="1" spans="1:18" ht="18.75" x14ac:dyDescent="0.3">
      <c r="A1" s="165" t="s">
        <v>54</v>
      </c>
      <c r="B1" s="166"/>
      <c r="C1" s="167"/>
      <c r="D1" s="90"/>
      <c r="E1" s="90"/>
      <c r="F1" s="161"/>
      <c r="G1" s="161"/>
      <c r="H1" s="161"/>
      <c r="I1" s="161"/>
      <c r="J1" s="161"/>
      <c r="K1" s="161"/>
      <c r="L1" s="161"/>
      <c r="P1" s="5"/>
    </row>
    <row r="2" spans="1:18" ht="18.75" x14ac:dyDescent="0.3">
      <c r="A2" s="162" t="s">
        <v>237</v>
      </c>
      <c r="B2" s="163"/>
      <c r="C2" s="164"/>
      <c r="D2" s="90"/>
      <c r="E2" s="90"/>
      <c r="F2" s="161"/>
      <c r="G2" s="161"/>
      <c r="H2" s="161"/>
      <c r="I2" s="161"/>
      <c r="J2" s="161"/>
      <c r="K2" s="161"/>
      <c r="L2" s="161"/>
      <c r="P2" s="5"/>
    </row>
    <row r="3" spans="1:18" s="5" customFormat="1" ht="15.75" thickBot="1" x14ac:dyDescent="0.3">
      <c r="F3" s="161"/>
      <c r="G3" s="161"/>
      <c r="H3" s="161"/>
      <c r="I3" s="161"/>
      <c r="J3" s="161"/>
      <c r="K3" s="161"/>
      <c r="L3" s="161"/>
    </row>
    <row r="4" spans="1:18" ht="15.75" thickBot="1" x14ac:dyDescent="0.3">
      <c r="A4" s="176" t="s">
        <v>71</v>
      </c>
      <c r="B4" s="177"/>
      <c r="C4" s="178"/>
      <c r="D4" s="129"/>
      <c r="E4" s="130"/>
      <c r="F4" s="185" t="s">
        <v>55</v>
      </c>
      <c r="G4" s="186"/>
      <c r="H4" s="186"/>
      <c r="I4" s="186"/>
      <c r="J4" s="186"/>
      <c r="K4" s="186"/>
      <c r="L4" s="186"/>
      <c r="M4" s="186"/>
      <c r="N4" s="186"/>
      <c r="O4" s="186"/>
      <c r="P4" s="187"/>
    </row>
    <row r="5" spans="1:18" ht="15.75" x14ac:dyDescent="0.25">
      <c r="A5" s="44"/>
      <c r="B5" s="43"/>
      <c r="C5" s="25"/>
      <c r="D5" s="26"/>
      <c r="E5" s="26"/>
      <c r="F5" s="188">
        <v>2013</v>
      </c>
      <c r="G5" s="189"/>
      <c r="H5" s="189"/>
      <c r="I5" s="189"/>
      <c r="J5" s="189"/>
      <c r="K5" s="189"/>
      <c r="L5" s="189"/>
      <c r="M5" s="189"/>
      <c r="N5" s="189"/>
      <c r="O5" s="189"/>
      <c r="P5" s="190"/>
    </row>
    <row r="6" spans="1:18" x14ac:dyDescent="0.25">
      <c r="A6" s="10"/>
      <c r="B6" s="28" t="s">
        <v>5</v>
      </c>
      <c r="C6" s="87" t="s">
        <v>6</v>
      </c>
      <c r="D6" s="95" t="s">
        <v>5</v>
      </c>
      <c r="E6" s="87" t="s">
        <v>60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86</v>
      </c>
      <c r="L6" s="2" t="s">
        <v>199</v>
      </c>
      <c r="M6" s="2" t="s">
        <v>200</v>
      </c>
      <c r="N6" s="2" t="s">
        <v>201</v>
      </c>
      <c r="O6" s="2" t="s">
        <v>202</v>
      </c>
      <c r="P6" s="27" t="s">
        <v>12</v>
      </c>
    </row>
    <row r="7" spans="1:18" x14ac:dyDescent="0.25">
      <c r="A7" s="36">
        <v>1</v>
      </c>
      <c r="B7" s="98" t="s">
        <v>42</v>
      </c>
      <c r="C7" s="8" t="s">
        <v>0</v>
      </c>
      <c r="D7" s="91" t="s">
        <v>23</v>
      </c>
      <c r="E7" s="91" t="s">
        <v>110</v>
      </c>
      <c r="F7" s="60"/>
      <c r="G7" s="57"/>
      <c r="H7" s="57">
        <v>198.01999999999998</v>
      </c>
      <c r="I7" s="21"/>
      <c r="J7" s="21">
        <v>162.50399999999999</v>
      </c>
      <c r="K7" s="21"/>
      <c r="L7" s="21"/>
      <c r="M7" s="21"/>
      <c r="N7" s="57">
        <v>243.82999999999998</v>
      </c>
      <c r="O7" s="57">
        <f>2*164.606</f>
        <v>329.21199999999999</v>
      </c>
      <c r="P7" s="58">
        <f>SUM(F7:O7)</f>
        <v>933.56600000000003</v>
      </c>
      <c r="Q7" s="19"/>
    </row>
    <row r="8" spans="1:18" x14ac:dyDescent="0.25">
      <c r="A8" s="36">
        <v>2</v>
      </c>
      <c r="B8" s="100" t="s">
        <v>29</v>
      </c>
      <c r="C8" s="8" t="s">
        <v>39</v>
      </c>
      <c r="D8" s="91" t="s">
        <v>44</v>
      </c>
      <c r="E8" s="91" t="s">
        <v>27</v>
      </c>
      <c r="F8" s="60">
        <v>144.054</v>
      </c>
      <c r="G8" s="59"/>
      <c r="H8" s="59">
        <v>164.38</v>
      </c>
      <c r="I8" s="22"/>
      <c r="J8" s="21"/>
      <c r="K8" s="21"/>
      <c r="L8" s="21"/>
      <c r="M8" s="21"/>
      <c r="N8" s="57">
        <v>243.82999999999998</v>
      </c>
      <c r="O8" s="57">
        <f>2*156.3757</f>
        <v>312.75139999999999</v>
      </c>
      <c r="P8" s="58">
        <f>SUM(F8:O8)</f>
        <v>865.01539999999989</v>
      </c>
      <c r="Q8" s="19"/>
    </row>
    <row r="9" spans="1:18" x14ac:dyDescent="0.25">
      <c r="A9" s="36">
        <v>3</v>
      </c>
      <c r="B9" s="98" t="s">
        <v>249</v>
      </c>
      <c r="C9" s="8" t="s">
        <v>250</v>
      </c>
      <c r="D9" s="91" t="s">
        <v>45</v>
      </c>
      <c r="E9" s="91" t="s">
        <v>84</v>
      </c>
      <c r="F9" s="60">
        <v>160.06</v>
      </c>
      <c r="G9" s="57"/>
      <c r="H9" s="57"/>
      <c r="I9" s="21"/>
      <c r="J9" s="21"/>
      <c r="K9" s="21"/>
      <c r="L9" s="21">
        <v>186.85</v>
      </c>
      <c r="M9" s="21"/>
      <c r="N9" s="57">
        <v>180.166</v>
      </c>
      <c r="O9" s="57">
        <f>2*156.3757</f>
        <v>312.75139999999999</v>
      </c>
      <c r="P9" s="58">
        <f>SUM(F9:O9)</f>
        <v>839.82740000000001</v>
      </c>
      <c r="Q9" s="19"/>
    </row>
    <row r="10" spans="1:18" x14ac:dyDescent="0.25">
      <c r="A10" s="36">
        <v>4</v>
      </c>
      <c r="B10" s="98" t="s">
        <v>28</v>
      </c>
      <c r="C10" s="8" t="s">
        <v>227</v>
      </c>
      <c r="D10" s="91" t="s">
        <v>265</v>
      </c>
      <c r="E10" s="91" t="s">
        <v>266</v>
      </c>
      <c r="F10" s="60">
        <v>80.95</v>
      </c>
      <c r="G10" s="57"/>
      <c r="H10" s="57"/>
      <c r="I10" s="21"/>
      <c r="J10" s="21">
        <v>84.22399999999999</v>
      </c>
      <c r="K10" s="21"/>
      <c r="L10" s="21">
        <v>186.85</v>
      </c>
      <c r="M10" s="21"/>
      <c r="N10" s="57">
        <v>171.15769999999998</v>
      </c>
      <c r="O10" s="57">
        <f>2*164.606</f>
        <v>329.21199999999999</v>
      </c>
      <c r="P10" s="58">
        <f>SUM(J10:O10)</f>
        <v>771.44369999999992</v>
      </c>
      <c r="Q10" s="19"/>
      <c r="R10" s="88"/>
    </row>
    <row r="11" spans="1:18" x14ac:dyDescent="0.25">
      <c r="A11" s="36">
        <v>5</v>
      </c>
      <c r="B11" s="98" t="s">
        <v>104</v>
      </c>
      <c r="C11" s="8" t="s">
        <v>1</v>
      </c>
      <c r="D11" s="91" t="s">
        <v>319</v>
      </c>
      <c r="E11" s="91" t="s">
        <v>320</v>
      </c>
      <c r="F11" s="60"/>
      <c r="G11" s="57"/>
      <c r="H11" s="57">
        <v>111.24000000000001</v>
      </c>
      <c r="I11" s="21"/>
      <c r="J11" s="21">
        <v>121.87799999999999</v>
      </c>
      <c r="K11" s="21"/>
      <c r="L11" s="21">
        <v>177.51</v>
      </c>
      <c r="M11" s="21"/>
      <c r="N11" s="57">
        <v>162.14940000000001</v>
      </c>
      <c r="O11" s="57">
        <f>2*139.9151</f>
        <v>279.83019999999999</v>
      </c>
      <c r="P11" s="58">
        <f>SUM(J11:O11)</f>
        <v>741.36760000000004</v>
      </c>
      <c r="Q11" s="19"/>
    </row>
    <row r="12" spans="1:18" x14ac:dyDescent="0.25">
      <c r="A12" s="36">
        <v>6</v>
      </c>
      <c r="B12" s="98" t="s">
        <v>124</v>
      </c>
      <c r="C12" s="8" t="s">
        <v>50</v>
      </c>
      <c r="D12" s="91" t="s">
        <v>127</v>
      </c>
      <c r="E12" s="91" t="s">
        <v>128</v>
      </c>
      <c r="F12" s="60"/>
      <c r="G12" s="57"/>
      <c r="H12" s="57">
        <v>198.01999999999998</v>
      </c>
      <c r="I12" s="21"/>
      <c r="J12" s="21"/>
      <c r="K12" s="21"/>
      <c r="L12" s="21"/>
      <c r="M12" s="21"/>
      <c r="N12" s="57">
        <v>171.15769999999998</v>
      </c>
      <c r="O12" s="57">
        <f>2*164.606</f>
        <v>329.21199999999999</v>
      </c>
      <c r="P12" s="58">
        <f>SUM(F12:O12)</f>
        <v>698.38969999999995</v>
      </c>
      <c r="Q12" s="19"/>
    </row>
    <row r="13" spans="1:18" x14ac:dyDescent="0.25">
      <c r="A13" s="36">
        <v>7</v>
      </c>
      <c r="B13" s="98" t="s">
        <v>35</v>
      </c>
      <c r="C13" s="8" t="s">
        <v>41</v>
      </c>
      <c r="D13" s="91" t="s">
        <v>111</v>
      </c>
      <c r="E13" s="91" t="s">
        <v>2</v>
      </c>
      <c r="F13" s="60">
        <v>120.045</v>
      </c>
      <c r="G13" s="57"/>
      <c r="H13" s="57">
        <v>168.31699999999998</v>
      </c>
      <c r="I13" s="21"/>
      <c r="J13" s="21"/>
      <c r="K13" s="21">
        <v>168</v>
      </c>
      <c r="L13" s="21"/>
      <c r="M13" s="21"/>
      <c r="N13" s="57">
        <v>231.63849999999996</v>
      </c>
      <c r="O13" s="57"/>
      <c r="P13" s="58">
        <f>SUM(F13:O13)</f>
        <v>688.00049999999987</v>
      </c>
      <c r="Q13" s="19"/>
      <c r="R13" s="88"/>
    </row>
    <row r="14" spans="1:18" x14ac:dyDescent="0.25">
      <c r="A14" s="36">
        <v>8</v>
      </c>
      <c r="B14" s="98">
        <v>226</v>
      </c>
      <c r="C14" s="8" t="s">
        <v>352</v>
      </c>
      <c r="D14" s="91"/>
      <c r="E14" s="91" t="s">
        <v>364</v>
      </c>
      <c r="F14" s="60"/>
      <c r="G14" s="57">
        <v>88</v>
      </c>
      <c r="H14" s="57"/>
      <c r="I14" s="21">
        <v>126</v>
      </c>
      <c r="J14" s="21"/>
      <c r="K14" s="21"/>
      <c r="L14" s="21">
        <v>68.44</v>
      </c>
      <c r="M14" s="57">
        <v>135.6</v>
      </c>
      <c r="N14" s="57"/>
      <c r="O14" s="57">
        <f>2*156.3757</f>
        <v>312.75139999999999</v>
      </c>
      <c r="P14" s="58">
        <f>+O14+I14+M14+G14</f>
        <v>662.35140000000001</v>
      </c>
      <c r="Q14" s="19"/>
    </row>
    <row r="15" spans="1:18" x14ac:dyDescent="0.25">
      <c r="A15" s="36">
        <v>9</v>
      </c>
      <c r="B15" s="98">
        <v>118</v>
      </c>
      <c r="C15" s="8" t="s">
        <v>351</v>
      </c>
      <c r="D15" s="91"/>
      <c r="E15" s="91" t="s">
        <v>377</v>
      </c>
      <c r="F15" s="60"/>
      <c r="G15" s="57">
        <v>116</v>
      </c>
      <c r="H15" s="57"/>
      <c r="I15" s="21">
        <v>126</v>
      </c>
      <c r="J15" s="21"/>
      <c r="K15" s="21"/>
      <c r="L15" s="21"/>
      <c r="M15" s="57">
        <v>135.6</v>
      </c>
      <c r="N15" s="57"/>
      <c r="O15" s="57">
        <f>2*121.17</f>
        <v>242.34</v>
      </c>
      <c r="P15" s="58">
        <f>SUM(F15:O15)</f>
        <v>619.94000000000005</v>
      </c>
      <c r="Q15" s="19"/>
    </row>
    <row r="16" spans="1:18" x14ac:dyDescent="0.25">
      <c r="A16" s="36">
        <v>10</v>
      </c>
      <c r="B16" s="98" t="s">
        <v>130</v>
      </c>
      <c r="C16" s="8" t="s">
        <v>131</v>
      </c>
      <c r="D16" s="91" t="s">
        <v>168</v>
      </c>
      <c r="E16" s="91" t="s">
        <v>16</v>
      </c>
      <c r="F16" s="60">
        <v>152.05699999999999</v>
      </c>
      <c r="G16" s="62"/>
      <c r="H16" s="62"/>
      <c r="I16" s="21"/>
      <c r="J16" s="21"/>
      <c r="K16" s="21">
        <v>168</v>
      </c>
      <c r="L16" s="21"/>
      <c r="M16" s="21"/>
      <c r="N16" s="57"/>
      <c r="O16" s="57">
        <f>2*139.9151</f>
        <v>279.83019999999999</v>
      </c>
      <c r="P16" s="58">
        <f>SUM(F16:O16)</f>
        <v>599.88720000000001</v>
      </c>
      <c r="Q16" s="19"/>
    </row>
    <row r="17" spans="1:17" x14ac:dyDescent="0.25">
      <c r="A17" s="36">
        <v>11</v>
      </c>
      <c r="B17" s="98" t="s">
        <v>158</v>
      </c>
      <c r="C17" s="8" t="s">
        <v>248</v>
      </c>
      <c r="D17" s="91" t="s">
        <v>263</v>
      </c>
      <c r="E17" s="91" t="s">
        <v>264</v>
      </c>
      <c r="F17" s="60">
        <v>85.72</v>
      </c>
      <c r="G17" s="57"/>
      <c r="H17" s="57"/>
      <c r="I17" s="21"/>
      <c r="J17" s="21"/>
      <c r="K17" s="21"/>
      <c r="L17" s="21">
        <v>177.51</v>
      </c>
      <c r="M17" s="21"/>
      <c r="N17" s="57"/>
      <c r="O17" s="57">
        <f>2*148.1454</f>
        <v>296.29079999999999</v>
      </c>
      <c r="P17" s="58">
        <f>SUM(F17:O17)</f>
        <v>559.52080000000001</v>
      </c>
      <c r="Q17" s="19"/>
    </row>
    <row r="18" spans="1:17" x14ac:dyDescent="0.25">
      <c r="A18" s="36">
        <v>12</v>
      </c>
      <c r="B18" s="71">
        <v>110</v>
      </c>
      <c r="C18" s="72" t="s">
        <v>361</v>
      </c>
      <c r="D18" s="92"/>
      <c r="E18" s="92" t="s">
        <v>371</v>
      </c>
      <c r="F18" s="59"/>
      <c r="G18" s="59">
        <v>83.6</v>
      </c>
      <c r="H18" s="59"/>
      <c r="I18" s="22">
        <v>70.400000000000006</v>
      </c>
      <c r="J18" s="22"/>
      <c r="K18" s="22">
        <v>84</v>
      </c>
      <c r="L18" s="22"/>
      <c r="M18" s="22"/>
      <c r="N18" s="59"/>
      <c r="O18" s="59">
        <f>2*156.3757</f>
        <v>312.75139999999999</v>
      </c>
      <c r="P18" s="58">
        <f>SUM(F18:O18)</f>
        <v>550.75139999999999</v>
      </c>
      <c r="Q18" s="19"/>
    </row>
    <row r="19" spans="1:17" x14ac:dyDescent="0.25">
      <c r="A19" s="36">
        <v>13</v>
      </c>
      <c r="B19" s="71">
        <v>236</v>
      </c>
      <c r="C19" s="72" t="s">
        <v>381</v>
      </c>
      <c r="D19" s="92"/>
      <c r="E19" s="92" t="s">
        <v>380</v>
      </c>
      <c r="F19" s="59"/>
      <c r="G19" s="59"/>
      <c r="H19" s="59"/>
      <c r="I19" s="22">
        <v>168</v>
      </c>
      <c r="J19" s="22"/>
      <c r="K19" s="22">
        <v>166</v>
      </c>
      <c r="L19" s="22">
        <v>186.85</v>
      </c>
      <c r="M19" s="22"/>
      <c r="N19" s="59"/>
      <c r="O19" s="59"/>
      <c r="P19" s="58">
        <f>SUM(F19:O19)</f>
        <v>520.85</v>
      </c>
      <c r="Q19" s="19"/>
    </row>
    <row r="20" spans="1:17" x14ac:dyDescent="0.25">
      <c r="A20" s="36">
        <v>14</v>
      </c>
      <c r="B20" s="71">
        <v>107</v>
      </c>
      <c r="C20" s="72" t="s">
        <v>360</v>
      </c>
      <c r="D20" s="92"/>
      <c r="E20" s="92" t="s">
        <v>370</v>
      </c>
      <c r="F20" s="59"/>
      <c r="G20" s="59">
        <v>88</v>
      </c>
      <c r="H20" s="59"/>
      <c r="I20" s="22">
        <v>88</v>
      </c>
      <c r="J20" s="22"/>
      <c r="K20" s="142">
        <v>84</v>
      </c>
      <c r="L20" s="22"/>
      <c r="M20" s="22">
        <v>90.4</v>
      </c>
      <c r="N20" s="59"/>
      <c r="O20" s="59">
        <f>2*115.1115</f>
        <v>230.22300000000001</v>
      </c>
      <c r="P20" s="58">
        <f>+O20+M20+I20+G20</f>
        <v>496.62300000000005</v>
      </c>
      <c r="Q20" s="19"/>
    </row>
    <row r="21" spans="1:17" x14ac:dyDescent="0.25">
      <c r="A21" s="36">
        <v>15</v>
      </c>
      <c r="B21" s="71" t="s">
        <v>150</v>
      </c>
      <c r="C21" s="72" t="s">
        <v>147</v>
      </c>
      <c r="D21" s="92" t="s">
        <v>141</v>
      </c>
      <c r="E21" s="92" t="s">
        <v>142</v>
      </c>
      <c r="F21" s="59"/>
      <c r="G21" s="59"/>
      <c r="H21" s="59">
        <v>156.161</v>
      </c>
      <c r="I21" s="22"/>
      <c r="J21" s="22">
        <v>154.37879999999998</v>
      </c>
      <c r="K21" s="22"/>
      <c r="L21" s="22"/>
      <c r="M21" s="22"/>
      <c r="N21" s="59">
        <v>180.166</v>
      </c>
      <c r="O21" s="59"/>
      <c r="P21" s="58">
        <f>SUM(F21:O21)</f>
        <v>490.70580000000001</v>
      </c>
      <c r="Q21" s="19"/>
    </row>
    <row r="22" spans="1:17" x14ac:dyDescent="0.25">
      <c r="A22" s="36">
        <v>16</v>
      </c>
      <c r="B22" s="73" t="s">
        <v>162</v>
      </c>
      <c r="C22" s="72" t="s">
        <v>163</v>
      </c>
      <c r="D22" s="92" t="s">
        <v>228</v>
      </c>
      <c r="E22" s="92" t="s">
        <v>229</v>
      </c>
      <c r="F22" s="59">
        <v>128.048</v>
      </c>
      <c r="G22" s="59"/>
      <c r="H22" s="59">
        <v>117.42</v>
      </c>
      <c r="I22" s="22"/>
      <c r="J22" s="22"/>
      <c r="K22" s="22"/>
      <c r="L22" s="22"/>
      <c r="M22" s="59">
        <v>135.6</v>
      </c>
      <c r="N22" s="59">
        <v>105.61</v>
      </c>
      <c r="O22" s="59"/>
      <c r="P22" s="58">
        <f>SUM(F22:O22)</f>
        <v>486.678</v>
      </c>
      <c r="Q22" s="19"/>
    </row>
    <row r="23" spans="1:17" x14ac:dyDescent="0.25">
      <c r="A23" s="36">
        <v>17</v>
      </c>
      <c r="B23" s="71" t="s">
        <v>528</v>
      </c>
      <c r="C23" s="72" t="s">
        <v>529</v>
      </c>
      <c r="D23" s="92" t="s">
        <v>177</v>
      </c>
      <c r="E23" s="92" t="s">
        <v>178</v>
      </c>
      <c r="F23" s="59"/>
      <c r="G23" s="59"/>
      <c r="H23" s="59"/>
      <c r="I23" s="22"/>
      <c r="J23" s="22"/>
      <c r="K23" s="22"/>
      <c r="L23" s="22"/>
      <c r="M23" s="22">
        <v>85.5</v>
      </c>
      <c r="N23" s="59">
        <v>171.15769999999998</v>
      </c>
      <c r="O23" s="59">
        <f>2*83.892</f>
        <v>167.78399999999999</v>
      </c>
      <c r="P23" s="58">
        <f>SUM(F23:O23)</f>
        <v>424.44169999999997</v>
      </c>
      <c r="Q23" s="19"/>
    </row>
    <row r="24" spans="1:17" x14ac:dyDescent="0.25">
      <c r="A24" s="36">
        <v>18</v>
      </c>
      <c r="B24" s="71" t="s">
        <v>212</v>
      </c>
      <c r="C24" s="72" t="s">
        <v>213</v>
      </c>
      <c r="D24" s="92" t="s">
        <v>20</v>
      </c>
      <c r="E24" s="92" t="s">
        <v>53</v>
      </c>
      <c r="F24" s="59"/>
      <c r="G24" s="59"/>
      <c r="H24" s="59">
        <v>105.06</v>
      </c>
      <c r="I24" s="22"/>
      <c r="J24" s="22"/>
      <c r="K24" s="22"/>
      <c r="L24" s="22">
        <v>80.52</v>
      </c>
      <c r="M24" s="22"/>
      <c r="N24" s="59"/>
      <c r="O24" s="59">
        <f>2*115.1115</f>
        <v>230.22300000000001</v>
      </c>
      <c r="P24" s="58">
        <f>SUM(F24:O24)</f>
        <v>415.803</v>
      </c>
      <c r="Q24" s="19"/>
    </row>
    <row r="25" spans="1:17" x14ac:dyDescent="0.25">
      <c r="A25" s="36">
        <v>19</v>
      </c>
      <c r="B25" s="71">
        <v>5</v>
      </c>
      <c r="C25" s="72" t="s">
        <v>391</v>
      </c>
      <c r="D25" s="92"/>
      <c r="E25" s="92" t="s">
        <v>392</v>
      </c>
      <c r="F25" s="59"/>
      <c r="G25" s="59">
        <v>88</v>
      </c>
      <c r="H25" s="59"/>
      <c r="I25" s="22">
        <v>88</v>
      </c>
      <c r="J25" s="22"/>
      <c r="K25" s="142">
        <v>84</v>
      </c>
      <c r="L25" s="127">
        <v>80.52</v>
      </c>
      <c r="M25" s="21">
        <v>90.4</v>
      </c>
      <c r="N25" s="59"/>
      <c r="O25" s="59">
        <f>2*71.3082</f>
        <v>142.6164</v>
      </c>
      <c r="P25" s="58">
        <f>+G25+I25+O25+M25</f>
        <v>409.01639999999998</v>
      </c>
      <c r="Q25" s="19"/>
    </row>
    <row r="26" spans="1:17" x14ac:dyDescent="0.25">
      <c r="A26" s="36">
        <v>20</v>
      </c>
      <c r="B26" s="71" t="s">
        <v>19</v>
      </c>
      <c r="C26" s="72" t="s">
        <v>4</v>
      </c>
      <c r="D26" s="92" t="s">
        <v>254</v>
      </c>
      <c r="E26" s="92" t="s">
        <v>255</v>
      </c>
      <c r="F26" s="59"/>
      <c r="G26" s="59"/>
      <c r="H26" s="59"/>
      <c r="I26" s="22"/>
      <c r="J26" s="22">
        <v>138.1284</v>
      </c>
      <c r="K26" s="22"/>
      <c r="L26" s="22"/>
      <c r="M26" s="22"/>
      <c r="N26" s="59"/>
      <c r="O26" s="59">
        <f>2*121.17</f>
        <v>242.34</v>
      </c>
      <c r="P26" s="58">
        <f t="shared" ref="P26:P57" si="0">SUM(F26:O26)</f>
        <v>380.46839999999997</v>
      </c>
      <c r="Q26" s="19"/>
    </row>
    <row r="27" spans="1:17" x14ac:dyDescent="0.25">
      <c r="A27" s="36">
        <v>21</v>
      </c>
      <c r="B27" s="71" t="s">
        <v>501</v>
      </c>
      <c r="C27" s="72" t="s">
        <v>474</v>
      </c>
      <c r="D27" s="92" t="s">
        <v>134</v>
      </c>
      <c r="E27" s="92" t="s">
        <v>135</v>
      </c>
      <c r="F27" s="59"/>
      <c r="G27" s="59"/>
      <c r="H27" s="59"/>
      <c r="I27" s="22"/>
      <c r="J27" s="22"/>
      <c r="K27" s="22"/>
      <c r="L27" s="22">
        <v>76.489999999999995</v>
      </c>
      <c r="M27" s="22"/>
      <c r="N27" s="59"/>
      <c r="O27" s="59">
        <f>2*148.1454</f>
        <v>296.29079999999999</v>
      </c>
      <c r="P27" s="58">
        <f t="shared" si="0"/>
        <v>372.7808</v>
      </c>
      <c r="Q27" s="19"/>
    </row>
    <row r="28" spans="1:17" x14ac:dyDescent="0.25">
      <c r="A28" s="36">
        <v>22</v>
      </c>
      <c r="B28" s="71" t="s">
        <v>156</v>
      </c>
      <c r="C28" s="72" t="s">
        <v>157</v>
      </c>
      <c r="D28" s="92" t="s">
        <v>21</v>
      </c>
      <c r="E28" s="92" t="s">
        <v>15</v>
      </c>
      <c r="F28" s="59">
        <v>76.19</v>
      </c>
      <c r="G28" s="59"/>
      <c r="H28" s="59"/>
      <c r="I28" s="22"/>
      <c r="J28" s="22">
        <v>112.43629999999997</v>
      </c>
      <c r="K28" s="22"/>
      <c r="L28" s="22">
        <v>168.17</v>
      </c>
      <c r="M28" s="22"/>
      <c r="N28" s="59"/>
      <c r="O28" s="59"/>
      <c r="P28" s="58">
        <f t="shared" si="0"/>
        <v>356.79629999999997</v>
      </c>
      <c r="Q28" s="19"/>
    </row>
    <row r="29" spans="1:17" x14ac:dyDescent="0.25">
      <c r="A29" s="36">
        <v>23</v>
      </c>
      <c r="B29" s="71">
        <v>102</v>
      </c>
      <c r="C29" s="72" t="s">
        <v>363</v>
      </c>
      <c r="D29" s="92"/>
      <c r="E29" s="92" t="s">
        <v>373</v>
      </c>
      <c r="F29" s="59"/>
      <c r="G29" s="59">
        <v>74.8</v>
      </c>
      <c r="H29" s="59"/>
      <c r="I29" s="22"/>
      <c r="J29" s="22"/>
      <c r="K29" s="22">
        <v>126</v>
      </c>
      <c r="L29" s="22"/>
      <c r="M29" s="59">
        <v>135.6</v>
      </c>
      <c r="N29" s="59"/>
      <c r="O29" s="59"/>
      <c r="P29" s="58">
        <f t="shared" si="0"/>
        <v>336.4</v>
      </c>
      <c r="Q29" s="19"/>
    </row>
    <row r="30" spans="1:17" x14ac:dyDescent="0.25">
      <c r="A30" s="36">
        <v>24</v>
      </c>
      <c r="B30" s="71" t="s">
        <v>17</v>
      </c>
      <c r="C30" s="72" t="s">
        <v>151</v>
      </c>
      <c r="D30" s="92" t="s">
        <v>220</v>
      </c>
      <c r="E30" s="92" t="s">
        <v>221</v>
      </c>
      <c r="F30" s="59"/>
      <c r="G30" s="59"/>
      <c r="H30" s="59">
        <v>188.11899999999997</v>
      </c>
      <c r="I30" s="22">
        <v>146.25360000000001</v>
      </c>
      <c r="J30" s="22"/>
      <c r="K30" s="22"/>
      <c r="L30" s="22"/>
      <c r="M30" s="22"/>
      <c r="N30" s="59"/>
      <c r="O30" s="59"/>
      <c r="P30" s="58">
        <f t="shared" si="0"/>
        <v>334.37259999999998</v>
      </c>
      <c r="Q30" s="19"/>
    </row>
    <row r="31" spans="1:17" x14ac:dyDescent="0.25">
      <c r="A31" s="36">
        <v>25</v>
      </c>
      <c r="B31" s="71" t="s">
        <v>116</v>
      </c>
      <c r="C31" s="72" t="s">
        <v>305</v>
      </c>
      <c r="D31" s="92" t="s">
        <v>424</v>
      </c>
      <c r="E31" s="92" t="s">
        <v>425</v>
      </c>
      <c r="F31" s="59"/>
      <c r="G31" s="59"/>
      <c r="H31" s="59"/>
      <c r="I31" s="22"/>
      <c r="J31" s="22"/>
      <c r="K31" s="22"/>
      <c r="L31" s="22"/>
      <c r="M31" s="22"/>
      <c r="N31" s="59"/>
      <c r="O31" s="59">
        <f>2*164.606</f>
        <v>329.21199999999999</v>
      </c>
      <c r="P31" s="58">
        <f t="shared" si="0"/>
        <v>329.21199999999999</v>
      </c>
      <c r="Q31" s="19"/>
    </row>
    <row r="32" spans="1:17" x14ac:dyDescent="0.25">
      <c r="A32" s="36">
        <v>26</v>
      </c>
      <c r="B32" s="71" t="s">
        <v>218</v>
      </c>
      <c r="C32" s="72" t="s">
        <v>206</v>
      </c>
      <c r="D32" s="92" t="s">
        <v>279</v>
      </c>
      <c r="E32" s="92" t="s">
        <v>280</v>
      </c>
      <c r="F32" s="59">
        <v>152.05699999999999</v>
      </c>
      <c r="G32" s="59"/>
      <c r="H32" s="59"/>
      <c r="I32" s="22"/>
      <c r="J32" s="22"/>
      <c r="K32" s="22"/>
      <c r="L32" s="22"/>
      <c r="M32" s="21"/>
      <c r="N32" s="59">
        <v>171.15769999999998</v>
      </c>
      <c r="O32" s="59"/>
      <c r="P32" s="58">
        <f t="shared" si="0"/>
        <v>323.21469999999999</v>
      </c>
      <c r="Q32" s="19"/>
    </row>
    <row r="33" spans="1:17" x14ac:dyDescent="0.25">
      <c r="A33" s="36">
        <v>27</v>
      </c>
      <c r="B33" s="71" t="s">
        <v>123</v>
      </c>
      <c r="C33" s="72" t="s">
        <v>26</v>
      </c>
      <c r="D33" s="92" t="s">
        <v>125</v>
      </c>
      <c r="E33" s="92" t="s">
        <v>126</v>
      </c>
      <c r="F33" s="59">
        <v>136.05099999999999</v>
      </c>
      <c r="G33" s="59"/>
      <c r="H33" s="59">
        <v>178.21799999999999</v>
      </c>
      <c r="I33" s="22"/>
      <c r="J33" s="22"/>
      <c r="K33" s="22"/>
      <c r="L33" s="22"/>
      <c r="M33" s="22"/>
      <c r="N33" s="59"/>
      <c r="O33" s="59"/>
      <c r="P33" s="58">
        <f t="shared" si="0"/>
        <v>314.26900000000001</v>
      </c>
      <c r="Q33" s="19"/>
    </row>
    <row r="34" spans="1:17" x14ac:dyDescent="0.25">
      <c r="A34" s="36">
        <v>28</v>
      </c>
      <c r="B34" s="71" t="s">
        <v>503</v>
      </c>
      <c r="C34" s="72" t="s">
        <v>504</v>
      </c>
      <c r="D34" s="92" t="s">
        <v>283</v>
      </c>
      <c r="E34" s="92" t="s">
        <v>284</v>
      </c>
      <c r="F34" s="59"/>
      <c r="G34" s="59"/>
      <c r="H34" s="59"/>
      <c r="I34" s="22"/>
      <c r="J34" s="22"/>
      <c r="K34" s="22"/>
      <c r="L34" s="22">
        <v>76.489999999999995</v>
      </c>
      <c r="M34" s="22"/>
      <c r="N34" s="59">
        <v>79.697399999999988</v>
      </c>
      <c r="O34" s="59">
        <f>2*75.5028</f>
        <v>151.00559999999999</v>
      </c>
      <c r="P34" s="58">
        <f t="shared" si="0"/>
        <v>307.19299999999998</v>
      </c>
      <c r="Q34" s="19"/>
    </row>
    <row r="35" spans="1:17" x14ac:dyDescent="0.25">
      <c r="A35" s="36">
        <v>29</v>
      </c>
      <c r="B35" s="71" t="s">
        <v>34</v>
      </c>
      <c r="C35" s="72" t="s">
        <v>211</v>
      </c>
      <c r="D35" s="92" t="s">
        <v>22</v>
      </c>
      <c r="E35" s="92" t="s">
        <v>36</v>
      </c>
      <c r="F35" s="59">
        <v>90.478000000000009</v>
      </c>
      <c r="G35" s="59"/>
      <c r="H35" s="59"/>
      <c r="I35" s="22"/>
      <c r="J35" s="22">
        <v>118.35399999999998</v>
      </c>
      <c r="K35" s="22"/>
      <c r="L35" s="22"/>
      <c r="M35" s="21"/>
      <c r="N35" s="59">
        <v>95.049000000000007</v>
      </c>
      <c r="O35" s="59"/>
      <c r="P35" s="58">
        <f t="shared" si="0"/>
        <v>303.88099999999997</v>
      </c>
      <c r="Q35" s="19"/>
    </row>
    <row r="36" spans="1:17" x14ac:dyDescent="0.25">
      <c r="A36" s="36">
        <v>30</v>
      </c>
      <c r="B36" s="71" t="s">
        <v>160</v>
      </c>
      <c r="C36" s="72" t="s">
        <v>161</v>
      </c>
      <c r="D36" s="92" t="s">
        <v>165</v>
      </c>
      <c r="E36" s="92" t="s">
        <v>166</v>
      </c>
      <c r="F36" s="59"/>
      <c r="G36" s="59"/>
      <c r="H36" s="59">
        <v>139.72299999999998</v>
      </c>
      <c r="I36" s="22"/>
      <c r="J36" s="22">
        <v>162.50399999999999</v>
      </c>
      <c r="K36" s="22"/>
      <c r="L36" s="22"/>
      <c r="M36" s="22"/>
      <c r="N36" s="59"/>
      <c r="O36" s="59"/>
      <c r="P36" s="58">
        <f t="shared" si="0"/>
        <v>302.22699999999998</v>
      </c>
      <c r="Q36" s="19"/>
    </row>
    <row r="37" spans="1:17" x14ac:dyDescent="0.25">
      <c r="A37" s="36">
        <v>31</v>
      </c>
      <c r="B37" s="71" t="s">
        <v>548</v>
      </c>
      <c r="C37" s="72" t="s">
        <v>549</v>
      </c>
      <c r="D37" s="92" t="s">
        <v>220</v>
      </c>
      <c r="E37" s="92" t="s">
        <v>142</v>
      </c>
      <c r="F37" s="59"/>
      <c r="G37" s="59"/>
      <c r="H37" s="59"/>
      <c r="I37" s="22"/>
      <c r="J37" s="22"/>
      <c r="K37" s="22"/>
      <c r="L37" s="22"/>
      <c r="M37" s="22"/>
      <c r="N37" s="59"/>
      <c r="O37" s="59">
        <f>2*148.1454</f>
        <v>296.29079999999999</v>
      </c>
      <c r="P37" s="58">
        <f t="shared" si="0"/>
        <v>296.29079999999999</v>
      </c>
      <c r="Q37" s="19"/>
    </row>
    <row r="38" spans="1:17" x14ac:dyDescent="0.25">
      <c r="A38" s="36">
        <v>32</v>
      </c>
      <c r="B38" s="71" t="s">
        <v>251</v>
      </c>
      <c r="C38" s="72" t="s">
        <v>203</v>
      </c>
      <c r="D38" s="92" t="s">
        <v>459</v>
      </c>
      <c r="E38" s="92" t="s">
        <v>458</v>
      </c>
      <c r="F38" s="59"/>
      <c r="G38" s="59"/>
      <c r="H38" s="59"/>
      <c r="I38" s="22"/>
      <c r="J38" s="22"/>
      <c r="K38" s="22"/>
      <c r="L38" s="22"/>
      <c r="M38" s="22"/>
      <c r="N38" s="59"/>
      <c r="O38" s="59">
        <f>2*139.9151</f>
        <v>279.83019999999999</v>
      </c>
      <c r="P38" s="58">
        <f t="shared" si="0"/>
        <v>279.83019999999999</v>
      </c>
      <c r="Q38" s="19"/>
    </row>
    <row r="39" spans="1:17" x14ac:dyDescent="0.25">
      <c r="A39" s="36">
        <v>33</v>
      </c>
      <c r="B39" s="71" t="s">
        <v>136</v>
      </c>
      <c r="C39" s="72" t="s">
        <v>308</v>
      </c>
      <c r="D39" s="92" t="s">
        <v>309</v>
      </c>
      <c r="E39" s="92" t="s">
        <v>310</v>
      </c>
      <c r="F39" s="59"/>
      <c r="G39" s="59"/>
      <c r="H39" s="59">
        <v>147.94200000000001</v>
      </c>
      <c r="I39" s="22"/>
      <c r="J39" s="22">
        <v>130.00319999999999</v>
      </c>
      <c r="K39" s="22"/>
      <c r="L39" s="22"/>
      <c r="M39" s="22"/>
      <c r="N39" s="59"/>
      <c r="O39" s="59"/>
      <c r="P39" s="58">
        <f t="shared" si="0"/>
        <v>277.9452</v>
      </c>
      <c r="Q39" s="19"/>
    </row>
    <row r="40" spans="1:17" x14ac:dyDescent="0.25">
      <c r="A40" s="36">
        <v>34</v>
      </c>
      <c r="B40" s="71" t="s">
        <v>218</v>
      </c>
      <c r="C40" s="72" t="s">
        <v>206</v>
      </c>
      <c r="D40" s="92" t="s">
        <v>426</v>
      </c>
      <c r="E40" s="92" t="s">
        <v>427</v>
      </c>
      <c r="F40" s="59"/>
      <c r="G40" s="59"/>
      <c r="H40" s="59"/>
      <c r="I40" s="22"/>
      <c r="J40" s="22">
        <v>84.22399999999999</v>
      </c>
      <c r="K40" s="22"/>
      <c r="L40" s="22"/>
      <c r="M40" s="22"/>
      <c r="N40" s="59">
        <v>180.166</v>
      </c>
      <c r="O40" s="59"/>
      <c r="P40" s="58">
        <f t="shared" si="0"/>
        <v>264.39</v>
      </c>
      <c r="Q40" s="19"/>
    </row>
    <row r="41" spans="1:17" x14ac:dyDescent="0.25">
      <c r="A41" s="36">
        <v>35</v>
      </c>
      <c r="B41" s="71">
        <v>209</v>
      </c>
      <c r="C41" s="72" t="s">
        <v>402</v>
      </c>
      <c r="D41" s="92"/>
      <c r="E41" s="92" t="s">
        <v>410</v>
      </c>
      <c r="F41" s="59"/>
      <c r="G41" s="59"/>
      <c r="H41" s="59"/>
      <c r="I41" s="22">
        <v>88</v>
      </c>
      <c r="J41" s="22"/>
      <c r="K41" s="22">
        <v>84</v>
      </c>
      <c r="L41" s="22"/>
      <c r="M41" s="22">
        <v>90.4</v>
      </c>
      <c r="N41" s="59"/>
      <c r="O41" s="59"/>
      <c r="P41" s="58">
        <f t="shared" si="0"/>
        <v>262.39999999999998</v>
      </c>
      <c r="Q41" s="19"/>
    </row>
    <row r="42" spans="1:17" x14ac:dyDescent="0.25">
      <c r="A42" s="36">
        <v>36</v>
      </c>
      <c r="B42" s="71" t="s">
        <v>100</v>
      </c>
      <c r="C42" s="75" t="s">
        <v>102</v>
      </c>
      <c r="D42" s="93" t="s">
        <v>269</v>
      </c>
      <c r="E42" s="93" t="s">
        <v>270</v>
      </c>
      <c r="F42" s="59">
        <v>90.48</v>
      </c>
      <c r="G42" s="59"/>
      <c r="H42" s="59">
        <v>82.820000000000007</v>
      </c>
      <c r="I42" s="22"/>
      <c r="J42" s="22"/>
      <c r="K42" s="22"/>
      <c r="L42" s="22"/>
      <c r="M42" s="22"/>
      <c r="N42" s="59">
        <v>83.891999999999996</v>
      </c>
      <c r="O42" s="59"/>
      <c r="P42" s="58">
        <f t="shared" si="0"/>
        <v>257.19200000000001</v>
      </c>
      <c r="Q42" s="19"/>
    </row>
    <row r="43" spans="1:17" x14ac:dyDescent="0.25">
      <c r="A43" s="36">
        <v>37</v>
      </c>
      <c r="B43" s="71">
        <v>115</v>
      </c>
      <c r="C43" s="72" t="s">
        <v>350</v>
      </c>
      <c r="D43" s="92"/>
      <c r="E43" s="92" t="s">
        <v>374</v>
      </c>
      <c r="F43" s="59"/>
      <c r="G43" s="59">
        <v>88</v>
      </c>
      <c r="H43" s="59"/>
      <c r="I43" s="22">
        <v>83.6</v>
      </c>
      <c r="J43" s="22"/>
      <c r="K43" s="22">
        <f>84*0.95</f>
        <v>79.8</v>
      </c>
      <c r="L43" s="22"/>
      <c r="M43" s="22"/>
      <c r="N43" s="59"/>
      <c r="O43" s="59"/>
      <c r="P43" s="58">
        <f t="shared" si="0"/>
        <v>251.39999999999998</v>
      </c>
      <c r="Q43" s="19"/>
    </row>
    <row r="44" spans="1:17" x14ac:dyDescent="0.25">
      <c r="A44" s="36">
        <v>38</v>
      </c>
      <c r="B44" s="71">
        <v>235</v>
      </c>
      <c r="C44" s="72" t="s">
        <v>359</v>
      </c>
      <c r="D44" s="92"/>
      <c r="E44" s="92" t="s">
        <v>376</v>
      </c>
      <c r="F44" s="59"/>
      <c r="G44" s="59">
        <v>110.19999999999999</v>
      </c>
      <c r="H44" s="59"/>
      <c r="I44" s="22"/>
      <c r="J44" s="22"/>
      <c r="K44" s="22">
        <v>124</v>
      </c>
      <c r="L44" s="22"/>
      <c r="M44" s="22"/>
      <c r="N44" s="59"/>
      <c r="O44" s="59"/>
      <c r="P44" s="58">
        <f t="shared" si="0"/>
        <v>234.2</v>
      </c>
      <c r="Q44" s="19"/>
    </row>
    <row r="45" spans="1:17" x14ac:dyDescent="0.25">
      <c r="A45" s="36">
        <v>39</v>
      </c>
      <c r="B45" s="71">
        <v>218</v>
      </c>
      <c r="C45" s="72" t="s">
        <v>403</v>
      </c>
      <c r="D45" s="92"/>
      <c r="E45" s="92" t="s">
        <v>411</v>
      </c>
      <c r="F45" s="59"/>
      <c r="G45" s="59"/>
      <c r="H45" s="59"/>
      <c r="I45" s="22">
        <v>83.6</v>
      </c>
      <c r="J45" s="22"/>
      <c r="K45" s="22"/>
      <c r="L45" s="22"/>
      <c r="M45" s="22">
        <v>128.82</v>
      </c>
      <c r="N45" s="59"/>
      <c r="O45" s="59"/>
      <c r="P45" s="58">
        <f t="shared" si="0"/>
        <v>212.42</v>
      </c>
      <c r="Q45" s="19"/>
    </row>
    <row r="46" spans="1:17" x14ac:dyDescent="0.25">
      <c r="A46" s="36">
        <v>40</v>
      </c>
      <c r="B46" s="71" t="s">
        <v>40</v>
      </c>
      <c r="C46" s="72" t="s">
        <v>204</v>
      </c>
      <c r="D46" s="92" t="s">
        <v>475</v>
      </c>
      <c r="E46" s="92" t="s">
        <v>476</v>
      </c>
      <c r="F46" s="59"/>
      <c r="G46" s="59"/>
      <c r="H46" s="59"/>
      <c r="I46" s="22"/>
      <c r="J46" s="22"/>
      <c r="K46" s="21"/>
      <c r="L46" s="22">
        <v>48.31</v>
      </c>
      <c r="M46" s="22"/>
      <c r="N46" s="59"/>
      <c r="O46" s="59">
        <f>2*79.6974</f>
        <v>159.3948</v>
      </c>
      <c r="P46" s="58">
        <f t="shared" si="0"/>
        <v>207.70480000000001</v>
      </c>
      <c r="Q46" s="19"/>
    </row>
    <row r="47" spans="1:17" x14ac:dyDescent="0.25">
      <c r="A47" s="36">
        <v>41</v>
      </c>
      <c r="B47" s="71" t="s">
        <v>218</v>
      </c>
      <c r="C47" s="72" t="s">
        <v>219</v>
      </c>
      <c r="D47" s="92" t="s">
        <v>177</v>
      </c>
      <c r="E47" s="92" t="s">
        <v>178</v>
      </c>
      <c r="F47" s="59"/>
      <c r="G47" s="59"/>
      <c r="H47" s="59">
        <v>188.11899999999997</v>
      </c>
      <c r="I47" s="22"/>
      <c r="J47" s="22"/>
      <c r="K47" s="22"/>
      <c r="L47" s="22"/>
      <c r="M47" s="22"/>
      <c r="N47" s="59"/>
      <c r="O47" s="57"/>
      <c r="P47" s="58">
        <f t="shared" si="0"/>
        <v>188.11899999999997</v>
      </c>
      <c r="Q47" s="19"/>
    </row>
    <row r="48" spans="1:17" x14ac:dyDescent="0.25">
      <c r="A48" s="36">
        <v>42</v>
      </c>
      <c r="B48" s="71" t="s">
        <v>116</v>
      </c>
      <c r="C48" s="72" t="s">
        <v>305</v>
      </c>
      <c r="D48" s="92" t="s">
        <v>424</v>
      </c>
      <c r="E48" s="92" t="s">
        <v>425</v>
      </c>
      <c r="F48" s="59"/>
      <c r="G48" s="59"/>
      <c r="H48" s="59"/>
      <c r="I48" s="22"/>
      <c r="J48" s="22"/>
      <c r="K48" s="22"/>
      <c r="L48" s="22"/>
      <c r="M48" s="22"/>
      <c r="N48" s="59">
        <v>180.166</v>
      </c>
      <c r="O48" s="59"/>
      <c r="P48" s="58">
        <f t="shared" si="0"/>
        <v>180.166</v>
      </c>
      <c r="Q48" s="19"/>
    </row>
    <row r="49" spans="1:17" x14ac:dyDescent="0.25">
      <c r="A49" s="36">
        <v>43</v>
      </c>
      <c r="B49" s="71" t="s">
        <v>28</v>
      </c>
      <c r="C49" s="72" t="s">
        <v>227</v>
      </c>
      <c r="D49" s="92" t="s">
        <v>223</v>
      </c>
      <c r="E49" s="92" t="s">
        <v>224</v>
      </c>
      <c r="F49" s="59"/>
      <c r="G49" s="59"/>
      <c r="H49" s="59">
        <v>178.21799999999999</v>
      </c>
      <c r="I49" s="22"/>
      <c r="J49" s="22"/>
      <c r="K49" s="22"/>
      <c r="L49" s="22"/>
      <c r="M49" s="22"/>
      <c r="N49" s="59"/>
      <c r="O49" s="59"/>
      <c r="P49" s="58">
        <f t="shared" si="0"/>
        <v>178.21799999999999</v>
      </c>
      <c r="Q49" s="19"/>
    </row>
    <row r="50" spans="1:17" x14ac:dyDescent="0.25">
      <c r="A50" s="36">
        <v>44</v>
      </c>
      <c r="B50" s="71">
        <v>119</v>
      </c>
      <c r="C50" s="72" t="s">
        <v>400</v>
      </c>
      <c r="D50" s="92"/>
      <c r="E50" s="92" t="s">
        <v>382</v>
      </c>
      <c r="F50" s="59"/>
      <c r="G50" s="59"/>
      <c r="H50" s="59"/>
      <c r="I50" s="22">
        <v>168</v>
      </c>
      <c r="J50" s="22"/>
      <c r="K50" s="22"/>
      <c r="L50" s="22"/>
      <c r="M50" s="22"/>
      <c r="N50" s="59"/>
      <c r="O50" s="59"/>
      <c r="P50" s="58">
        <f t="shared" si="0"/>
        <v>168</v>
      </c>
      <c r="Q50" s="19"/>
    </row>
    <row r="51" spans="1:17" x14ac:dyDescent="0.25">
      <c r="A51" s="36">
        <v>45</v>
      </c>
      <c r="B51" s="71" t="s">
        <v>553</v>
      </c>
      <c r="C51" s="72" t="s">
        <v>527</v>
      </c>
      <c r="D51" s="92" t="s">
        <v>525</v>
      </c>
      <c r="E51" s="92" t="s">
        <v>523</v>
      </c>
      <c r="F51" s="59"/>
      <c r="G51" s="59"/>
      <c r="H51" s="59"/>
      <c r="I51" s="22"/>
      <c r="J51" s="22"/>
      <c r="K51" s="22"/>
      <c r="L51" s="22"/>
      <c r="M51" s="22"/>
      <c r="N51" s="59"/>
      <c r="O51" s="59">
        <f>2*83.892</f>
        <v>167.78399999999999</v>
      </c>
      <c r="P51" s="58">
        <f t="shared" si="0"/>
        <v>167.78399999999999</v>
      </c>
      <c r="Q51" s="19"/>
    </row>
    <row r="52" spans="1:17" x14ac:dyDescent="0.25">
      <c r="A52" s="36">
        <v>46</v>
      </c>
      <c r="B52" s="71" t="s">
        <v>447</v>
      </c>
      <c r="C52" s="72" t="s">
        <v>448</v>
      </c>
      <c r="D52" s="92" t="s">
        <v>562</v>
      </c>
      <c r="E52" s="92" t="s">
        <v>563</v>
      </c>
      <c r="F52" s="59"/>
      <c r="G52" s="59"/>
      <c r="H52" s="59"/>
      <c r="I52" s="22"/>
      <c r="J52" s="22"/>
      <c r="K52" s="22"/>
      <c r="L52" s="22"/>
      <c r="M52" s="22"/>
      <c r="N52" s="59"/>
      <c r="O52" s="59">
        <f>2*83.892</f>
        <v>167.78399999999999</v>
      </c>
      <c r="P52" s="58">
        <f t="shared" si="0"/>
        <v>167.78399999999999</v>
      </c>
      <c r="Q52" s="19"/>
    </row>
    <row r="53" spans="1:17" x14ac:dyDescent="0.25">
      <c r="A53" s="36">
        <v>47</v>
      </c>
      <c r="B53" s="71"/>
      <c r="C53" s="72" t="s">
        <v>451</v>
      </c>
      <c r="D53" s="92"/>
      <c r="E53" s="92" t="s">
        <v>325</v>
      </c>
      <c r="F53" s="59"/>
      <c r="G53" s="59"/>
      <c r="H53" s="59"/>
      <c r="I53" s="22"/>
      <c r="J53" s="22"/>
      <c r="K53" s="22">
        <v>166</v>
      </c>
      <c r="L53" s="22"/>
      <c r="M53" s="22"/>
      <c r="N53" s="59"/>
      <c r="O53" s="59"/>
      <c r="P53" s="58">
        <f t="shared" si="0"/>
        <v>166</v>
      </c>
      <c r="Q53" s="19"/>
    </row>
    <row r="54" spans="1:17" x14ac:dyDescent="0.25">
      <c r="A54" s="36">
        <v>48</v>
      </c>
      <c r="B54" s="71">
        <v>231</v>
      </c>
      <c r="C54" s="72" t="s">
        <v>386</v>
      </c>
      <c r="D54" s="92"/>
      <c r="E54" s="92" t="s">
        <v>385</v>
      </c>
      <c r="F54" s="59"/>
      <c r="G54" s="59"/>
      <c r="H54" s="59"/>
      <c r="I54" s="22"/>
      <c r="J54" s="22"/>
      <c r="K54" s="22">
        <v>166</v>
      </c>
      <c r="L54" s="22"/>
      <c r="M54" s="22"/>
      <c r="N54" s="59"/>
      <c r="O54" s="59"/>
      <c r="P54" s="58">
        <f t="shared" si="0"/>
        <v>166</v>
      </c>
      <c r="Q54" s="19"/>
    </row>
    <row r="55" spans="1:17" x14ac:dyDescent="0.25">
      <c r="A55" s="36">
        <v>49</v>
      </c>
      <c r="B55" s="71" t="s">
        <v>313</v>
      </c>
      <c r="C55" s="72" t="s">
        <v>208</v>
      </c>
      <c r="D55" s="92" t="s">
        <v>47</v>
      </c>
      <c r="E55" s="92" t="s">
        <v>72</v>
      </c>
      <c r="F55" s="59"/>
      <c r="G55" s="59"/>
      <c r="H55" s="59">
        <v>164.38</v>
      </c>
      <c r="I55" s="22"/>
      <c r="J55" s="22"/>
      <c r="K55" s="22"/>
      <c r="L55" s="22"/>
      <c r="M55" s="22"/>
      <c r="N55" s="59"/>
      <c r="O55" s="59"/>
      <c r="P55" s="58">
        <f t="shared" si="0"/>
        <v>164.38</v>
      </c>
      <c r="Q55" s="19"/>
    </row>
    <row r="56" spans="1:17" x14ac:dyDescent="0.25">
      <c r="A56" s="36">
        <v>50</v>
      </c>
      <c r="B56" s="71" t="s">
        <v>242</v>
      </c>
      <c r="C56" s="72" t="s">
        <v>207</v>
      </c>
      <c r="D56" s="92" t="s">
        <v>46</v>
      </c>
      <c r="E56" s="92" t="s">
        <v>73</v>
      </c>
      <c r="F56" s="59"/>
      <c r="G56" s="59"/>
      <c r="H56" s="59">
        <v>164.38</v>
      </c>
      <c r="I56" s="22"/>
      <c r="J56" s="22"/>
      <c r="K56" s="22"/>
      <c r="L56" s="22"/>
      <c r="M56" s="22"/>
      <c r="N56" s="59"/>
      <c r="O56" s="59"/>
      <c r="P56" s="58">
        <f t="shared" si="0"/>
        <v>164.38</v>
      </c>
      <c r="Q56" s="19"/>
    </row>
    <row r="57" spans="1:17" x14ac:dyDescent="0.25">
      <c r="A57" s="36">
        <v>51</v>
      </c>
      <c r="B57" s="71"/>
      <c r="C57" s="72" t="s">
        <v>204</v>
      </c>
      <c r="D57" s="92"/>
      <c r="E57" s="92" t="s">
        <v>450</v>
      </c>
      <c r="F57" s="59"/>
      <c r="G57" s="59"/>
      <c r="H57" s="59"/>
      <c r="I57" s="22"/>
      <c r="J57" s="22"/>
      <c r="K57" s="22">
        <v>84</v>
      </c>
      <c r="L57" s="22"/>
      <c r="M57" s="22"/>
      <c r="N57" s="59">
        <v>79.697399999999988</v>
      </c>
      <c r="O57" s="59"/>
      <c r="P57" s="58">
        <f t="shared" si="0"/>
        <v>163.69739999999999</v>
      </c>
      <c r="Q57" s="19"/>
    </row>
    <row r="58" spans="1:17" x14ac:dyDescent="0.25">
      <c r="A58" s="36">
        <v>52</v>
      </c>
      <c r="B58" s="71" t="s">
        <v>114</v>
      </c>
      <c r="C58" s="72" t="s">
        <v>209</v>
      </c>
      <c r="D58" s="92" t="s">
        <v>295</v>
      </c>
      <c r="E58" s="92" t="s">
        <v>296</v>
      </c>
      <c r="F58" s="59"/>
      <c r="G58" s="59"/>
      <c r="H58" s="59">
        <v>82.820000000000007</v>
      </c>
      <c r="I58" s="22"/>
      <c r="J58" s="22">
        <v>80.012799999999984</v>
      </c>
      <c r="K58" s="22"/>
      <c r="L58" s="22"/>
      <c r="M58" s="22"/>
      <c r="N58" s="59"/>
      <c r="O58" s="59"/>
      <c r="P58" s="58">
        <f t="shared" ref="P58:P89" si="1">SUM(F58:O58)</f>
        <v>162.83279999999999</v>
      </c>
      <c r="Q58" s="19"/>
    </row>
    <row r="59" spans="1:17" x14ac:dyDescent="0.25">
      <c r="A59" s="36">
        <v>53</v>
      </c>
      <c r="B59" s="71" t="s">
        <v>35</v>
      </c>
      <c r="C59" s="72" t="s">
        <v>41</v>
      </c>
      <c r="D59" s="92" t="s">
        <v>261</v>
      </c>
      <c r="E59" s="92" t="s">
        <v>262</v>
      </c>
      <c r="F59" s="59"/>
      <c r="G59" s="59"/>
      <c r="H59" s="59"/>
      <c r="I59" s="22"/>
      <c r="J59" s="22">
        <v>162.50399999999999</v>
      </c>
      <c r="K59" s="22"/>
      <c r="L59" s="22"/>
      <c r="M59" s="22"/>
      <c r="N59" s="59"/>
      <c r="O59" s="59"/>
      <c r="P59" s="58">
        <f t="shared" si="1"/>
        <v>162.50399999999999</v>
      </c>
      <c r="Q59" s="19"/>
    </row>
    <row r="60" spans="1:17" x14ac:dyDescent="0.25">
      <c r="A60" s="36">
        <v>54</v>
      </c>
      <c r="B60" s="71" t="s">
        <v>130</v>
      </c>
      <c r="C60" s="72" t="s">
        <v>131</v>
      </c>
      <c r="D60" s="92" t="s">
        <v>424</v>
      </c>
      <c r="E60" s="92" t="s">
        <v>425</v>
      </c>
      <c r="F60" s="59"/>
      <c r="G60" s="59"/>
      <c r="H60" s="59"/>
      <c r="I60" s="22"/>
      <c r="J60" s="22">
        <v>162.50399999999999</v>
      </c>
      <c r="K60" s="22"/>
      <c r="L60" s="22"/>
      <c r="M60" s="22"/>
      <c r="N60" s="59"/>
      <c r="O60" s="59"/>
      <c r="P60" s="58">
        <f t="shared" si="1"/>
        <v>162.50399999999999</v>
      </c>
      <c r="Q60" s="19"/>
    </row>
    <row r="61" spans="1:17" x14ac:dyDescent="0.25">
      <c r="A61" s="36">
        <v>55</v>
      </c>
      <c r="B61" s="71" t="s">
        <v>158</v>
      </c>
      <c r="C61" s="72" t="s">
        <v>248</v>
      </c>
      <c r="D61" s="92" t="s">
        <v>330</v>
      </c>
      <c r="E61" s="92" t="s">
        <v>331</v>
      </c>
      <c r="F61" s="59"/>
      <c r="G61" s="59"/>
      <c r="H61" s="59"/>
      <c r="I61" s="22"/>
      <c r="J61" s="22"/>
      <c r="K61" s="22"/>
      <c r="L61" s="22"/>
      <c r="M61" s="22"/>
      <c r="N61" s="59">
        <v>162.14940000000001</v>
      </c>
      <c r="O61" s="59"/>
      <c r="P61" s="58">
        <f t="shared" si="1"/>
        <v>162.14940000000001</v>
      </c>
      <c r="Q61" s="19"/>
    </row>
    <row r="62" spans="1:17" x14ac:dyDescent="0.25">
      <c r="A62" s="36">
        <v>56</v>
      </c>
      <c r="B62" s="71" t="s">
        <v>40</v>
      </c>
      <c r="C62" s="72" t="s">
        <v>204</v>
      </c>
      <c r="D62" s="92" t="s">
        <v>420</v>
      </c>
      <c r="E62" s="92" t="s">
        <v>421</v>
      </c>
      <c r="F62" s="59"/>
      <c r="G62" s="59"/>
      <c r="H62" s="59"/>
      <c r="I62" s="22"/>
      <c r="J62" s="22">
        <v>75.801599999999993</v>
      </c>
      <c r="K62" s="22"/>
      <c r="L62" s="22"/>
      <c r="M62" s="22">
        <v>85.88</v>
      </c>
      <c r="N62" s="59"/>
      <c r="O62" s="59"/>
      <c r="P62" s="58">
        <f t="shared" si="1"/>
        <v>161.6816</v>
      </c>
      <c r="Q62" s="19"/>
    </row>
    <row r="63" spans="1:17" x14ac:dyDescent="0.25">
      <c r="A63" s="36">
        <v>57</v>
      </c>
      <c r="B63" s="71" t="s">
        <v>243</v>
      </c>
      <c r="C63" s="72" t="s">
        <v>244</v>
      </c>
      <c r="D63" s="92" t="s">
        <v>175</v>
      </c>
      <c r="E63" s="92" t="s">
        <v>176</v>
      </c>
      <c r="F63" s="59">
        <v>160.06</v>
      </c>
      <c r="G63" s="59"/>
      <c r="H63" s="59"/>
      <c r="I63" s="22"/>
      <c r="J63" s="22"/>
      <c r="K63" s="22"/>
      <c r="L63" s="22"/>
      <c r="M63" s="22"/>
      <c r="N63" s="59"/>
      <c r="O63" s="59"/>
      <c r="P63" s="58">
        <f t="shared" si="1"/>
        <v>160.06</v>
      </c>
      <c r="Q63" s="19"/>
    </row>
    <row r="64" spans="1:17" x14ac:dyDescent="0.25">
      <c r="A64" s="36">
        <v>58</v>
      </c>
      <c r="B64" s="71" t="s">
        <v>258</v>
      </c>
      <c r="C64" s="72" t="s">
        <v>140</v>
      </c>
      <c r="D64" s="92" t="s">
        <v>149</v>
      </c>
      <c r="E64" s="92" t="s">
        <v>138</v>
      </c>
      <c r="F64" s="59">
        <v>160.06</v>
      </c>
      <c r="G64" s="59"/>
      <c r="H64" s="59"/>
      <c r="I64" s="22"/>
      <c r="J64" s="22"/>
      <c r="K64" s="22"/>
      <c r="L64" s="22"/>
      <c r="M64" s="22"/>
      <c r="N64" s="59"/>
      <c r="O64" s="59"/>
      <c r="P64" s="58">
        <f t="shared" si="1"/>
        <v>160.06</v>
      </c>
      <c r="Q64" s="19"/>
    </row>
    <row r="65" spans="1:17" x14ac:dyDescent="0.25">
      <c r="A65" s="36">
        <v>59</v>
      </c>
      <c r="B65" s="71" t="s">
        <v>160</v>
      </c>
      <c r="C65" s="72" t="s">
        <v>161</v>
      </c>
      <c r="D65" s="92" t="s">
        <v>49</v>
      </c>
      <c r="E65" s="92" t="s">
        <v>74</v>
      </c>
      <c r="F65" s="59">
        <v>160.06</v>
      </c>
      <c r="G65" s="59"/>
      <c r="H65" s="59"/>
      <c r="I65" s="22"/>
      <c r="J65" s="22"/>
      <c r="K65" s="22"/>
      <c r="L65" s="22"/>
      <c r="M65" s="22"/>
      <c r="N65" s="59"/>
      <c r="O65" s="59"/>
      <c r="P65" s="58">
        <f t="shared" si="1"/>
        <v>160.06</v>
      </c>
      <c r="Q65" s="19"/>
    </row>
    <row r="66" spans="1:17" x14ac:dyDescent="0.25">
      <c r="A66" s="36">
        <v>60</v>
      </c>
      <c r="B66" s="71" t="s">
        <v>534</v>
      </c>
      <c r="C66" s="72" t="s">
        <v>174</v>
      </c>
      <c r="D66" s="92" t="s">
        <v>571</v>
      </c>
      <c r="E66" s="92" t="s">
        <v>572</v>
      </c>
      <c r="F66" s="59"/>
      <c r="G66" s="59"/>
      <c r="H66" s="59"/>
      <c r="I66" s="22"/>
      <c r="J66" s="22"/>
      <c r="K66" s="22"/>
      <c r="L66" s="22"/>
      <c r="M66" s="22"/>
      <c r="N66" s="59"/>
      <c r="O66" s="59">
        <f>2*79.6974</f>
        <v>159.3948</v>
      </c>
      <c r="P66" s="58">
        <f t="shared" si="1"/>
        <v>159.3948</v>
      </c>
      <c r="Q66" s="19"/>
    </row>
    <row r="67" spans="1:17" x14ac:dyDescent="0.25">
      <c r="A67" s="36">
        <v>61</v>
      </c>
      <c r="B67" s="71">
        <v>111</v>
      </c>
      <c r="C67" s="72" t="s">
        <v>406</v>
      </c>
      <c r="D67" s="92"/>
      <c r="E67" s="92" t="s">
        <v>298</v>
      </c>
      <c r="F67" s="59"/>
      <c r="G67" s="59"/>
      <c r="H67" s="59"/>
      <c r="I67" s="22"/>
      <c r="J67" s="22"/>
      <c r="K67" s="22">
        <f>166*0.95</f>
        <v>157.69999999999999</v>
      </c>
      <c r="L67" s="22"/>
      <c r="M67" s="22"/>
      <c r="N67" s="59"/>
      <c r="O67" s="59"/>
      <c r="P67" s="58">
        <f t="shared" si="1"/>
        <v>157.69999999999999</v>
      </c>
      <c r="Q67" s="19"/>
    </row>
    <row r="68" spans="1:17" x14ac:dyDescent="0.25">
      <c r="A68" s="36">
        <v>62</v>
      </c>
      <c r="B68" s="71" t="s">
        <v>118</v>
      </c>
      <c r="C68" s="72" t="s">
        <v>314</v>
      </c>
      <c r="D68" s="92" t="s">
        <v>48</v>
      </c>
      <c r="E68" s="92" t="s">
        <v>119</v>
      </c>
      <c r="F68" s="59"/>
      <c r="G68" s="59"/>
      <c r="H68" s="59">
        <v>156.161</v>
      </c>
      <c r="I68" s="22"/>
      <c r="J68" s="22"/>
      <c r="K68" s="22"/>
      <c r="L68" s="22"/>
      <c r="M68" s="22"/>
      <c r="N68" s="59"/>
      <c r="O68" s="59"/>
      <c r="P68" s="58">
        <f t="shared" si="1"/>
        <v>156.161</v>
      </c>
      <c r="Q68" s="19"/>
    </row>
    <row r="69" spans="1:17" x14ac:dyDescent="0.25">
      <c r="A69" s="36">
        <v>63</v>
      </c>
      <c r="B69" s="71" t="s">
        <v>116</v>
      </c>
      <c r="C69" s="72" t="s">
        <v>305</v>
      </c>
      <c r="D69" s="92" t="s">
        <v>306</v>
      </c>
      <c r="E69" s="92" t="s">
        <v>307</v>
      </c>
      <c r="F69" s="59"/>
      <c r="G69" s="59"/>
      <c r="H69" s="59">
        <v>156.161</v>
      </c>
      <c r="I69" s="22"/>
      <c r="J69" s="22"/>
      <c r="K69" s="22"/>
      <c r="L69" s="22"/>
      <c r="M69" s="22"/>
      <c r="N69" s="59"/>
      <c r="O69" s="59"/>
      <c r="P69" s="58">
        <f t="shared" si="1"/>
        <v>156.161</v>
      </c>
      <c r="Q69" s="19"/>
    </row>
    <row r="70" spans="1:17" x14ac:dyDescent="0.25">
      <c r="A70" s="36">
        <v>64</v>
      </c>
      <c r="B70" s="71">
        <v>111</v>
      </c>
      <c r="C70" s="72" t="s">
        <v>406</v>
      </c>
      <c r="D70" s="92"/>
      <c r="E70" s="92" t="s">
        <v>409</v>
      </c>
      <c r="F70" s="59"/>
      <c r="G70" s="59"/>
      <c r="H70" s="59"/>
      <c r="I70" s="59">
        <v>79.2</v>
      </c>
      <c r="J70" s="22">
        <v>75.801599999999993</v>
      </c>
      <c r="K70" s="22"/>
      <c r="L70" s="22"/>
      <c r="M70" s="22"/>
      <c r="N70" s="59"/>
      <c r="O70" s="59"/>
      <c r="P70" s="58">
        <f t="shared" si="1"/>
        <v>155.0016</v>
      </c>
      <c r="Q70" s="19"/>
    </row>
    <row r="71" spans="1:17" x14ac:dyDescent="0.25">
      <c r="A71" s="36">
        <v>65</v>
      </c>
      <c r="B71" s="71" t="s">
        <v>530</v>
      </c>
      <c r="C71" s="72" t="s">
        <v>361</v>
      </c>
      <c r="D71" s="92" t="s">
        <v>513</v>
      </c>
      <c r="E71" s="92" t="s">
        <v>531</v>
      </c>
      <c r="F71" s="59"/>
      <c r="G71" s="59"/>
      <c r="H71" s="59"/>
      <c r="I71" s="22"/>
      <c r="J71" s="22"/>
      <c r="K71" s="22"/>
      <c r="L71" s="22"/>
      <c r="M71" s="22"/>
      <c r="N71" s="59">
        <v>153.14109999999999</v>
      </c>
      <c r="O71" s="59"/>
      <c r="P71" s="58">
        <f t="shared" si="1"/>
        <v>153.14109999999999</v>
      </c>
      <c r="Q71" s="19"/>
    </row>
    <row r="72" spans="1:17" x14ac:dyDescent="0.25">
      <c r="A72" s="36">
        <v>66</v>
      </c>
      <c r="B72" s="71" t="s">
        <v>17</v>
      </c>
      <c r="C72" s="72" t="s">
        <v>151</v>
      </c>
      <c r="D72" s="92" t="s">
        <v>141</v>
      </c>
      <c r="E72" s="92" t="s">
        <v>142</v>
      </c>
      <c r="F72" s="59">
        <v>152.05699999999999</v>
      </c>
      <c r="G72" s="59"/>
      <c r="H72" s="59"/>
      <c r="I72" s="22"/>
      <c r="J72" s="22"/>
      <c r="K72" s="22"/>
      <c r="L72" s="22"/>
      <c r="M72" s="22"/>
      <c r="N72" s="59"/>
      <c r="O72" s="59"/>
      <c r="P72" s="58">
        <f t="shared" si="1"/>
        <v>152.05699999999999</v>
      </c>
      <c r="Q72" s="19"/>
    </row>
    <row r="73" spans="1:17" x14ac:dyDescent="0.25">
      <c r="A73" s="36">
        <v>67</v>
      </c>
      <c r="B73" s="71" t="s">
        <v>554</v>
      </c>
      <c r="C73" s="72" t="s">
        <v>555</v>
      </c>
      <c r="D73" s="92" t="s">
        <v>508</v>
      </c>
      <c r="E73" s="92" t="s">
        <v>421</v>
      </c>
      <c r="F73" s="59"/>
      <c r="G73" s="59"/>
      <c r="H73" s="59"/>
      <c r="I73" s="22"/>
      <c r="J73" s="22"/>
      <c r="K73" s="22"/>
      <c r="L73" s="22"/>
      <c r="M73" s="22"/>
      <c r="N73" s="59"/>
      <c r="O73" s="59">
        <f>2*75.5028</f>
        <v>151.00559999999999</v>
      </c>
      <c r="P73" s="58">
        <f t="shared" si="1"/>
        <v>151.00559999999999</v>
      </c>
      <c r="Q73" s="19"/>
    </row>
    <row r="74" spans="1:17" x14ac:dyDescent="0.25">
      <c r="A74" s="36">
        <v>68</v>
      </c>
      <c r="B74" s="71">
        <v>221</v>
      </c>
      <c r="C74" s="72" t="s">
        <v>357</v>
      </c>
      <c r="D74" s="92"/>
      <c r="E74" s="92" t="s">
        <v>369</v>
      </c>
      <c r="F74" s="59"/>
      <c r="G74" s="59">
        <v>66</v>
      </c>
      <c r="H74" s="59"/>
      <c r="I74" s="22">
        <v>83.6</v>
      </c>
      <c r="J74" s="22"/>
      <c r="K74" s="22"/>
      <c r="L74" s="22"/>
      <c r="M74" s="22"/>
      <c r="N74" s="59"/>
      <c r="O74" s="59"/>
      <c r="P74" s="58">
        <f t="shared" si="1"/>
        <v>149.6</v>
      </c>
      <c r="Q74" s="19"/>
    </row>
    <row r="75" spans="1:17" x14ac:dyDescent="0.25">
      <c r="A75" s="36">
        <v>69</v>
      </c>
      <c r="B75" s="71" t="s">
        <v>106</v>
      </c>
      <c r="C75" s="72" t="s">
        <v>315</v>
      </c>
      <c r="D75" s="92" t="s">
        <v>33</v>
      </c>
      <c r="E75" s="92" t="s">
        <v>120</v>
      </c>
      <c r="F75" s="59"/>
      <c r="G75" s="59"/>
      <c r="H75" s="59">
        <v>147.94200000000001</v>
      </c>
      <c r="I75" s="22"/>
      <c r="J75" s="22"/>
      <c r="K75" s="22"/>
      <c r="L75" s="22"/>
      <c r="M75" s="22"/>
      <c r="N75" s="59"/>
      <c r="O75" s="59"/>
      <c r="P75" s="58">
        <f t="shared" si="1"/>
        <v>147.94200000000001</v>
      </c>
      <c r="Q75" s="19"/>
    </row>
    <row r="76" spans="1:17" x14ac:dyDescent="0.25">
      <c r="A76" s="36">
        <v>70</v>
      </c>
      <c r="B76" s="71" t="s">
        <v>19</v>
      </c>
      <c r="C76" s="72" t="s">
        <v>4</v>
      </c>
      <c r="D76" s="92" t="s">
        <v>49</v>
      </c>
      <c r="E76" s="92" t="s">
        <v>74</v>
      </c>
      <c r="F76" s="59"/>
      <c r="G76" s="59"/>
      <c r="H76" s="59">
        <v>147.94200000000001</v>
      </c>
      <c r="I76" s="22"/>
      <c r="J76" s="22"/>
      <c r="K76" s="22"/>
      <c r="L76" s="22"/>
      <c r="M76" s="22"/>
      <c r="N76" s="59"/>
      <c r="O76" s="59"/>
      <c r="P76" s="58">
        <f t="shared" si="1"/>
        <v>147.94200000000001</v>
      </c>
      <c r="Q76" s="19"/>
    </row>
    <row r="77" spans="1:17" x14ac:dyDescent="0.25">
      <c r="A77" s="36">
        <v>71</v>
      </c>
      <c r="B77" s="71" t="s">
        <v>251</v>
      </c>
      <c r="C77" s="72" t="s">
        <v>203</v>
      </c>
      <c r="D77" s="92" t="s">
        <v>281</v>
      </c>
      <c r="E77" s="92" t="s">
        <v>282</v>
      </c>
      <c r="F77" s="59">
        <v>144.05000000000001</v>
      </c>
      <c r="G77" s="59"/>
      <c r="H77" s="59"/>
      <c r="I77" s="22"/>
      <c r="J77" s="22"/>
      <c r="K77" s="22"/>
      <c r="L77" s="22"/>
      <c r="M77" s="22"/>
      <c r="N77" s="59"/>
      <c r="O77" s="59"/>
      <c r="P77" s="58">
        <f t="shared" si="1"/>
        <v>144.05000000000001</v>
      </c>
      <c r="Q77" s="19"/>
    </row>
    <row r="78" spans="1:17" x14ac:dyDescent="0.25">
      <c r="A78" s="36">
        <v>72</v>
      </c>
      <c r="B78" s="71" t="s">
        <v>556</v>
      </c>
      <c r="C78" s="72" t="s">
        <v>401</v>
      </c>
      <c r="D78" s="92" t="s">
        <v>564</v>
      </c>
      <c r="E78" s="92" t="s">
        <v>565</v>
      </c>
      <c r="F78" s="59"/>
      <c r="G78" s="59"/>
      <c r="H78" s="59"/>
      <c r="I78" s="22"/>
      <c r="J78" s="22"/>
      <c r="K78" s="22"/>
      <c r="L78" s="22"/>
      <c r="M78" s="22"/>
      <c r="N78" s="59"/>
      <c r="O78" s="59">
        <f>2*71.3082</f>
        <v>142.6164</v>
      </c>
      <c r="P78" s="58">
        <f t="shared" si="1"/>
        <v>142.6164</v>
      </c>
      <c r="Q78" s="19"/>
    </row>
    <row r="79" spans="1:17" x14ac:dyDescent="0.25">
      <c r="A79" s="36">
        <v>73</v>
      </c>
      <c r="B79" s="71" t="s">
        <v>251</v>
      </c>
      <c r="C79" s="72" t="s">
        <v>203</v>
      </c>
      <c r="D79" s="92" t="s">
        <v>345</v>
      </c>
      <c r="E79" s="92" t="s">
        <v>346</v>
      </c>
      <c r="F79" s="59"/>
      <c r="G79" s="59"/>
      <c r="H79" s="59">
        <v>139.72299999999998</v>
      </c>
      <c r="I79" s="22"/>
      <c r="J79" s="22"/>
      <c r="K79" s="22"/>
      <c r="L79" s="22"/>
      <c r="M79" s="22"/>
      <c r="N79" s="59"/>
      <c r="O79" s="59"/>
      <c r="P79" s="58">
        <f t="shared" si="1"/>
        <v>139.72299999999998</v>
      </c>
      <c r="Q79" s="19"/>
    </row>
    <row r="80" spans="1:17" x14ac:dyDescent="0.25">
      <c r="A80" s="36">
        <v>74</v>
      </c>
      <c r="B80" s="71">
        <v>216</v>
      </c>
      <c r="C80" s="72" t="s">
        <v>354</v>
      </c>
      <c r="D80" s="92"/>
      <c r="E80" s="92" t="s">
        <v>366</v>
      </c>
      <c r="F80" s="59"/>
      <c r="G80" s="59">
        <v>79.2</v>
      </c>
      <c r="H80" s="59"/>
      <c r="I80" s="22"/>
      <c r="J80" s="22"/>
      <c r="K80" s="22"/>
      <c r="L80" s="22">
        <v>60.39</v>
      </c>
      <c r="M80" s="22"/>
      <c r="N80" s="59"/>
      <c r="O80" s="59"/>
      <c r="P80" s="58">
        <f t="shared" si="1"/>
        <v>139.59</v>
      </c>
      <c r="Q80" s="19"/>
    </row>
    <row r="81" spans="1:17" x14ac:dyDescent="0.25">
      <c r="A81" s="36">
        <v>75</v>
      </c>
      <c r="B81" s="71" t="s">
        <v>557</v>
      </c>
      <c r="C81" s="72" t="s">
        <v>487</v>
      </c>
      <c r="D81" s="92" t="s">
        <v>541</v>
      </c>
      <c r="E81" s="92" t="s">
        <v>427</v>
      </c>
      <c r="F81" s="59"/>
      <c r="G81" s="59"/>
      <c r="H81" s="59"/>
      <c r="I81" s="22"/>
      <c r="J81" s="22"/>
      <c r="K81" s="22"/>
      <c r="L81" s="22"/>
      <c r="M81" s="22"/>
      <c r="N81" s="59"/>
      <c r="O81" s="59">
        <f>2*67.1136</f>
        <v>134.22720000000001</v>
      </c>
      <c r="P81" s="58">
        <f t="shared" si="1"/>
        <v>134.22720000000001</v>
      </c>
      <c r="Q81" s="19"/>
    </row>
    <row r="82" spans="1:17" x14ac:dyDescent="0.25">
      <c r="A82" s="36">
        <v>76</v>
      </c>
      <c r="B82" s="71" t="s">
        <v>169</v>
      </c>
      <c r="C82" s="72" t="s">
        <v>77</v>
      </c>
      <c r="D82" s="92" t="s">
        <v>164</v>
      </c>
      <c r="E82" s="92" t="s">
        <v>167</v>
      </c>
      <c r="F82" s="59"/>
      <c r="G82" s="59"/>
      <c r="H82" s="59">
        <v>131.50399999999999</v>
      </c>
      <c r="I82" s="22"/>
      <c r="J82" s="22"/>
      <c r="K82" s="22"/>
      <c r="L82" s="22"/>
      <c r="M82" s="22"/>
      <c r="N82" s="59"/>
      <c r="O82" s="59"/>
      <c r="P82" s="58">
        <f t="shared" si="1"/>
        <v>131.50399999999999</v>
      </c>
      <c r="Q82" s="19"/>
    </row>
    <row r="83" spans="1:17" x14ac:dyDescent="0.25">
      <c r="A83" s="36">
        <v>77</v>
      </c>
      <c r="B83" s="71"/>
      <c r="C83" s="72" t="s">
        <v>361</v>
      </c>
      <c r="D83" s="92"/>
      <c r="E83" s="92" t="s">
        <v>542</v>
      </c>
      <c r="F83" s="59"/>
      <c r="G83" s="59"/>
      <c r="H83" s="59"/>
      <c r="I83" s="22"/>
      <c r="J83" s="22"/>
      <c r="K83" s="22"/>
      <c r="L83" s="22"/>
      <c r="M83" s="22"/>
      <c r="N83" s="59">
        <v>128.82</v>
      </c>
      <c r="O83" s="59"/>
      <c r="P83" s="58">
        <f t="shared" si="1"/>
        <v>128.82</v>
      </c>
      <c r="Q83" s="19"/>
    </row>
    <row r="84" spans="1:17" x14ac:dyDescent="0.25">
      <c r="A84" s="36">
        <v>78</v>
      </c>
      <c r="B84" s="71" t="s">
        <v>414</v>
      </c>
      <c r="C84" s="72" t="s">
        <v>558</v>
      </c>
      <c r="D84" s="92" t="s">
        <v>566</v>
      </c>
      <c r="E84" s="92" t="s">
        <v>567</v>
      </c>
      <c r="F84" s="59"/>
      <c r="G84" s="59"/>
      <c r="H84" s="59"/>
      <c r="I84" s="22"/>
      <c r="J84" s="22"/>
      <c r="K84" s="22"/>
      <c r="L84" s="22"/>
      <c r="M84" s="22"/>
      <c r="N84" s="59"/>
      <c r="O84" s="59">
        <f>2*62.919</f>
        <v>125.83799999999999</v>
      </c>
      <c r="P84" s="58">
        <f t="shared" si="1"/>
        <v>125.83799999999999</v>
      </c>
      <c r="Q84" s="19"/>
    </row>
    <row r="85" spans="1:17" x14ac:dyDescent="0.25">
      <c r="A85" s="36">
        <v>79</v>
      </c>
      <c r="B85" s="71" t="s">
        <v>153</v>
      </c>
      <c r="C85" s="72" t="s">
        <v>174</v>
      </c>
      <c r="D85" s="92" t="s">
        <v>318</v>
      </c>
      <c r="E85" s="92" t="s">
        <v>176</v>
      </c>
      <c r="F85" s="59"/>
      <c r="G85" s="59"/>
      <c r="H85" s="59">
        <v>123.60000000000001</v>
      </c>
      <c r="I85" s="22"/>
      <c r="J85" s="22"/>
      <c r="K85" s="22"/>
      <c r="L85" s="22"/>
      <c r="M85" s="22"/>
      <c r="N85" s="59"/>
      <c r="O85" s="59"/>
      <c r="P85" s="58">
        <f t="shared" si="1"/>
        <v>123.60000000000001</v>
      </c>
      <c r="Q85" s="19"/>
    </row>
    <row r="86" spans="1:17" x14ac:dyDescent="0.25">
      <c r="A86" s="36">
        <v>80</v>
      </c>
      <c r="B86" s="71" t="s">
        <v>457</v>
      </c>
      <c r="C86" s="72" t="s">
        <v>51</v>
      </c>
      <c r="D86" s="92" t="s">
        <v>459</v>
      </c>
      <c r="E86" s="92" t="s">
        <v>458</v>
      </c>
      <c r="F86" s="59"/>
      <c r="G86" s="59"/>
      <c r="H86" s="59"/>
      <c r="I86" s="22"/>
      <c r="J86" s="22"/>
      <c r="K86" s="22"/>
      <c r="L86" s="22">
        <v>122.33</v>
      </c>
      <c r="M86" s="22"/>
      <c r="N86" s="59"/>
      <c r="O86" s="59"/>
      <c r="P86" s="58">
        <f t="shared" si="1"/>
        <v>122.33</v>
      </c>
      <c r="Q86" s="19"/>
    </row>
    <row r="87" spans="1:17" x14ac:dyDescent="0.25">
      <c r="A87" s="36">
        <v>81</v>
      </c>
      <c r="B87" s="71" t="s">
        <v>14</v>
      </c>
      <c r="C87" s="72" t="s">
        <v>312</v>
      </c>
      <c r="D87" s="92" t="s">
        <v>287</v>
      </c>
      <c r="E87" s="92" t="s">
        <v>288</v>
      </c>
      <c r="F87" s="59"/>
      <c r="G87" s="59"/>
      <c r="H87" s="59"/>
      <c r="I87" s="22"/>
      <c r="J87" s="22">
        <v>118.35399999999998</v>
      </c>
      <c r="K87" s="22"/>
      <c r="L87" s="22"/>
      <c r="M87" s="22"/>
      <c r="N87" s="59"/>
      <c r="O87" s="59"/>
      <c r="P87" s="58">
        <f t="shared" si="1"/>
        <v>118.35399999999998</v>
      </c>
      <c r="Q87" s="19"/>
    </row>
    <row r="88" spans="1:17" x14ac:dyDescent="0.25">
      <c r="A88" s="36">
        <v>82</v>
      </c>
      <c r="B88" s="71" t="s">
        <v>559</v>
      </c>
      <c r="C88" s="72" t="s">
        <v>490</v>
      </c>
      <c r="D88" s="92" t="s">
        <v>488</v>
      </c>
      <c r="E88" s="92" t="s">
        <v>489</v>
      </c>
      <c r="F88" s="59"/>
      <c r="G88" s="59"/>
      <c r="H88" s="59"/>
      <c r="I88" s="22"/>
      <c r="J88" s="22"/>
      <c r="K88" s="22"/>
      <c r="L88" s="22"/>
      <c r="M88" s="22"/>
      <c r="N88" s="59"/>
      <c r="O88" s="59">
        <f>2*58.7244</f>
        <v>117.44880000000001</v>
      </c>
      <c r="P88" s="58">
        <f t="shared" si="1"/>
        <v>117.44880000000001</v>
      </c>
      <c r="Q88" s="19"/>
    </row>
    <row r="89" spans="1:17" x14ac:dyDescent="0.25">
      <c r="A89" s="36">
        <v>83</v>
      </c>
      <c r="B89" s="71">
        <v>234</v>
      </c>
      <c r="C89" s="72" t="s">
        <v>358</v>
      </c>
      <c r="D89" s="92"/>
      <c r="E89" s="92" t="s">
        <v>375</v>
      </c>
      <c r="F89" s="59"/>
      <c r="G89" s="59">
        <v>116</v>
      </c>
      <c r="H89" s="59"/>
      <c r="I89" s="22"/>
      <c r="J89" s="22"/>
      <c r="K89" s="22"/>
      <c r="L89" s="22"/>
      <c r="M89" s="22"/>
      <c r="N89" s="59"/>
      <c r="O89" s="59"/>
      <c r="P89" s="58">
        <f t="shared" si="1"/>
        <v>116</v>
      </c>
      <c r="Q89" s="19"/>
    </row>
    <row r="90" spans="1:17" x14ac:dyDescent="0.25">
      <c r="A90" s="36">
        <v>84</v>
      </c>
      <c r="B90" s="71" t="s">
        <v>573</v>
      </c>
      <c r="C90" s="72" t="s">
        <v>354</v>
      </c>
      <c r="D90" s="92" t="s">
        <v>569</v>
      </c>
      <c r="E90" s="92" t="s">
        <v>568</v>
      </c>
      <c r="F90" s="59"/>
      <c r="G90" s="59"/>
      <c r="H90" s="59"/>
      <c r="I90" s="22"/>
      <c r="J90" s="22"/>
      <c r="K90" s="22"/>
      <c r="L90" s="22"/>
      <c r="M90" s="22"/>
      <c r="N90" s="59"/>
      <c r="O90" s="59">
        <f>2*54.5298</f>
        <v>109.0596</v>
      </c>
      <c r="P90" s="58">
        <f t="shared" ref="P90:P121" si="2">SUM(F90:O90)</f>
        <v>109.0596</v>
      </c>
      <c r="Q90" s="19"/>
    </row>
    <row r="91" spans="1:17" x14ac:dyDescent="0.25">
      <c r="A91" s="36">
        <v>85</v>
      </c>
      <c r="B91" s="71" t="s">
        <v>560</v>
      </c>
      <c r="C91" s="72" t="s">
        <v>561</v>
      </c>
      <c r="D91" s="92" t="s">
        <v>570</v>
      </c>
      <c r="E91" s="92" t="s">
        <v>453</v>
      </c>
      <c r="F91" s="59"/>
      <c r="G91" s="59"/>
      <c r="H91" s="59"/>
      <c r="I91" s="22"/>
      <c r="J91" s="22"/>
      <c r="K91" s="22"/>
      <c r="L91" s="22"/>
      <c r="M91" s="22"/>
      <c r="N91" s="59"/>
      <c r="O91" s="59">
        <f>2*50.3352</f>
        <v>100.6704</v>
      </c>
      <c r="P91" s="58">
        <f t="shared" si="2"/>
        <v>100.6704</v>
      </c>
      <c r="Q91" s="19"/>
    </row>
    <row r="92" spans="1:17" x14ac:dyDescent="0.25">
      <c r="A92" s="36">
        <v>86</v>
      </c>
      <c r="B92" s="71" t="s">
        <v>501</v>
      </c>
      <c r="C92" s="72" t="s">
        <v>474</v>
      </c>
      <c r="D92" s="92" t="s">
        <v>432</v>
      </c>
      <c r="E92" s="92" t="s">
        <v>433</v>
      </c>
      <c r="F92" s="59"/>
      <c r="G92" s="59"/>
      <c r="H92" s="59"/>
      <c r="I92" s="22"/>
      <c r="J92" s="22"/>
      <c r="K92" s="22"/>
      <c r="L92" s="22"/>
      <c r="M92" s="22"/>
      <c r="N92" s="59">
        <v>100.3295</v>
      </c>
      <c r="O92" s="59"/>
      <c r="P92" s="58">
        <f t="shared" si="2"/>
        <v>100.3295</v>
      </c>
      <c r="Q92" s="19"/>
    </row>
    <row r="93" spans="1:17" x14ac:dyDescent="0.25">
      <c r="A93" s="36">
        <v>87</v>
      </c>
      <c r="B93" s="71" t="s">
        <v>99</v>
      </c>
      <c r="C93" s="72" t="s">
        <v>58</v>
      </c>
      <c r="D93" s="92" t="s">
        <v>267</v>
      </c>
      <c r="E93" s="92" t="s">
        <v>268</v>
      </c>
      <c r="F93" s="59">
        <v>95.240000000000009</v>
      </c>
      <c r="G93" s="59"/>
      <c r="H93" s="59"/>
      <c r="I93" s="22"/>
      <c r="J93" s="22"/>
      <c r="K93" s="22"/>
      <c r="L93" s="22"/>
      <c r="M93" s="22"/>
      <c r="N93" s="59"/>
      <c r="O93" s="59"/>
      <c r="P93" s="58">
        <f t="shared" si="2"/>
        <v>95.240000000000009</v>
      </c>
      <c r="Q93" s="19"/>
    </row>
    <row r="94" spans="1:17" x14ac:dyDescent="0.25">
      <c r="A94" s="36">
        <v>88</v>
      </c>
      <c r="B94" s="71" t="s">
        <v>170</v>
      </c>
      <c r="C94" s="72" t="s">
        <v>171</v>
      </c>
      <c r="D94" s="92" t="s">
        <v>145</v>
      </c>
      <c r="E94" s="92" t="s">
        <v>146</v>
      </c>
      <c r="F94" s="59">
        <v>95.240000000000009</v>
      </c>
      <c r="G94" s="59"/>
      <c r="H94" s="59"/>
      <c r="I94" s="22"/>
      <c r="J94" s="22"/>
      <c r="K94" s="22"/>
      <c r="L94" s="22"/>
      <c r="M94" s="22"/>
      <c r="N94" s="59"/>
      <c r="O94" s="59"/>
      <c r="P94" s="58">
        <f t="shared" si="2"/>
        <v>95.240000000000009</v>
      </c>
      <c r="Q94" s="19"/>
    </row>
    <row r="95" spans="1:17" x14ac:dyDescent="0.25">
      <c r="A95" s="36">
        <v>89</v>
      </c>
      <c r="B95" s="71" t="s">
        <v>76</v>
      </c>
      <c r="C95" s="72" t="s">
        <v>245</v>
      </c>
      <c r="D95" s="92" t="s">
        <v>259</v>
      </c>
      <c r="E95" s="92" t="s">
        <v>260</v>
      </c>
      <c r="F95" s="59">
        <v>95.240000000000009</v>
      </c>
      <c r="G95" s="59"/>
      <c r="H95" s="59"/>
      <c r="I95" s="22"/>
      <c r="J95" s="22"/>
      <c r="K95" s="22"/>
      <c r="L95" s="22"/>
      <c r="M95" s="22"/>
      <c r="N95" s="59"/>
      <c r="O95" s="59"/>
      <c r="P95" s="58">
        <f t="shared" si="2"/>
        <v>95.240000000000009</v>
      </c>
      <c r="Q95" s="19"/>
    </row>
    <row r="96" spans="1:17" x14ac:dyDescent="0.25">
      <c r="A96" s="36">
        <v>90</v>
      </c>
      <c r="B96" s="74" t="s">
        <v>153</v>
      </c>
      <c r="C96" s="72" t="s">
        <v>174</v>
      </c>
      <c r="D96" s="92" t="s">
        <v>154</v>
      </c>
      <c r="E96" s="92" t="s">
        <v>155</v>
      </c>
      <c r="F96" s="59">
        <v>95.240000000000009</v>
      </c>
      <c r="G96" s="59"/>
      <c r="H96" s="59"/>
      <c r="I96" s="22"/>
      <c r="J96" s="22"/>
      <c r="K96" s="22"/>
      <c r="L96" s="22"/>
      <c r="M96" s="22"/>
      <c r="N96" s="59"/>
      <c r="O96" s="59"/>
      <c r="P96" s="58">
        <f t="shared" si="2"/>
        <v>95.240000000000009</v>
      </c>
      <c r="Q96" s="19"/>
    </row>
    <row r="97" spans="1:17" x14ac:dyDescent="0.25">
      <c r="A97" s="36">
        <v>91</v>
      </c>
      <c r="B97" s="71" t="s">
        <v>240</v>
      </c>
      <c r="C97" s="72" t="s">
        <v>241</v>
      </c>
      <c r="D97" s="92" t="s">
        <v>273</v>
      </c>
      <c r="E97" s="92" t="s">
        <v>274</v>
      </c>
      <c r="F97" s="59">
        <v>95.240000000000009</v>
      </c>
      <c r="G97" s="59"/>
      <c r="H97" s="59"/>
      <c r="I97" s="22"/>
      <c r="J97" s="22"/>
      <c r="K97" s="22"/>
      <c r="L97" s="22"/>
      <c r="M97" s="22"/>
      <c r="N97" s="59"/>
      <c r="O97" s="59"/>
      <c r="P97" s="58">
        <f t="shared" si="2"/>
        <v>95.240000000000009</v>
      </c>
      <c r="Q97" s="19"/>
    </row>
    <row r="98" spans="1:17" x14ac:dyDescent="0.25">
      <c r="A98" s="36">
        <v>92</v>
      </c>
      <c r="B98" s="71" t="s">
        <v>246</v>
      </c>
      <c r="C98" s="72" t="s">
        <v>247</v>
      </c>
      <c r="D98" s="92" t="s">
        <v>261</v>
      </c>
      <c r="E98" s="92" t="s">
        <v>262</v>
      </c>
      <c r="F98" s="59">
        <v>90.48</v>
      </c>
      <c r="G98" s="59"/>
      <c r="H98" s="59"/>
      <c r="I98" s="22"/>
      <c r="J98" s="22"/>
      <c r="K98" s="22"/>
      <c r="L98" s="22"/>
      <c r="M98" s="22"/>
      <c r="N98" s="59"/>
      <c r="O98" s="59"/>
      <c r="P98" s="58">
        <f t="shared" si="2"/>
        <v>90.48</v>
      </c>
      <c r="Q98" s="19"/>
    </row>
    <row r="99" spans="1:17" x14ac:dyDescent="0.25">
      <c r="A99" s="36">
        <v>93</v>
      </c>
      <c r="B99" s="71" t="s">
        <v>242</v>
      </c>
      <c r="C99" s="72" t="s">
        <v>207</v>
      </c>
      <c r="D99" s="92" t="s">
        <v>47</v>
      </c>
      <c r="E99" s="92" t="s">
        <v>72</v>
      </c>
      <c r="F99" s="59">
        <v>90.478000000000009</v>
      </c>
      <c r="G99" s="59"/>
      <c r="H99" s="59"/>
      <c r="I99" s="22"/>
      <c r="J99" s="22"/>
      <c r="K99" s="22"/>
      <c r="L99" s="22"/>
      <c r="M99" s="22"/>
      <c r="N99" s="59"/>
      <c r="O99" s="59"/>
      <c r="P99" s="58">
        <f t="shared" si="2"/>
        <v>90.478000000000009</v>
      </c>
      <c r="Q99" s="19"/>
    </row>
    <row r="100" spans="1:17" x14ac:dyDescent="0.25">
      <c r="A100" s="36">
        <v>94</v>
      </c>
      <c r="B100" s="71"/>
      <c r="C100" s="72" t="s">
        <v>509</v>
      </c>
      <c r="D100" s="92"/>
      <c r="E100" s="92" t="s">
        <v>546</v>
      </c>
      <c r="F100" s="59"/>
      <c r="G100" s="59"/>
      <c r="H100" s="59"/>
      <c r="I100" s="22"/>
      <c r="J100" s="22"/>
      <c r="K100" s="22"/>
      <c r="L100" s="22"/>
      <c r="M100" s="22">
        <v>90.4</v>
      </c>
      <c r="N100" s="59"/>
      <c r="O100" s="59"/>
      <c r="P100" s="58">
        <f t="shared" si="2"/>
        <v>90.4</v>
      </c>
      <c r="Q100" s="19"/>
    </row>
    <row r="101" spans="1:17" x14ac:dyDescent="0.25">
      <c r="A101" s="36">
        <v>95</v>
      </c>
      <c r="B101" s="71">
        <v>224</v>
      </c>
      <c r="C101" s="72" t="s">
        <v>401</v>
      </c>
      <c r="D101" s="92"/>
      <c r="E101" s="92" t="s">
        <v>407</v>
      </c>
      <c r="F101" s="59"/>
      <c r="G101" s="59"/>
      <c r="H101" s="59"/>
      <c r="I101" s="59">
        <v>88</v>
      </c>
      <c r="J101" s="22"/>
      <c r="K101" s="22"/>
      <c r="L101" s="22"/>
      <c r="M101" s="22"/>
      <c r="N101" s="59"/>
      <c r="O101" s="59"/>
      <c r="P101" s="58">
        <f t="shared" si="2"/>
        <v>88</v>
      </c>
      <c r="Q101" s="19"/>
    </row>
    <row r="102" spans="1:17" x14ac:dyDescent="0.25">
      <c r="A102" s="36">
        <v>96</v>
      </c>
      <c r="B102" s="71">
        <v>228</v>
      </c>
      <c r="C102" s="72" t="s">
        <v>163</v>
      </c>
      <c r="D102" s="92"/>
      <c r="E102" s="92" t="s">
        <v>260</v>
      </c>
      <c r="F102" s="59"/>
      <c r="G102" s="59">
        <v>88</v>
      </c>
      <c r="H102" s="59"/>
      <c r="I102" s="22"/>
      <c r="J102" s="22"/>
      <c r="K102" s="22"/>
      <c r="L102" s="22"/>
      <c r="M102" s="22"/>
      <c r="N102" s="59"/>
      <c r="O102" s="59"/>
      <c r="P102" s="58">
        <f t="shared" si="2"/>
        <v>88</v>
      </c>
      <c r="Q102" s="19"/>
    </row>
    <row r="103" spans="1:17" x14ac:dyDescent="0.25">
      <c r="A103" s="36">
        <v>97</v>
      </c>
      <c r="B103" s="71">
        <v>108</v>
      </c>
      <c r="C103" s="72" t="s">
        <v>404</v>
      </c>
      <c r="D103" s="92"/>
      <c r="E103" s="92" t="s">
        <v>390</v>
      </c>
      <c r="F103" s="59"/>
      <c r="G103" s="59"/>
      <c r="H103" s="59"/>
      <c r="I103" s="59">
        <v>88</v>
      </c>
      <c r="J103" s="22"/>
      <c r="K103" s="22"/>
      <c r="L103" s="22"/>
      <c r="M103" s="22"/>
      <c r="N103" s="59"/>
      <c r="O103" s="59"/>
      <c r="P103" s="58">
        <f t="shared" si="2"/>
        <v>88</v>
      </c>
      <c r="Q103" s="19"/>
    </row>
    <row r="104" spans="1:17" x14ac:dyDescent="0.25">
      <c r="A104" s="36">
        <v>98</v>
      </c>
      <c r="B104" s="74" t="s">
        <v>101</v>
      </c>
      <c r="C104" s="72" t="s">
        <v>87</v>
      </c>
      <c r="D104" s="92" t="s">
        <v>271</v>
      </c>
      <c r="E104" s="92" t="s">
        <v>272</v>
      </c>
      <c r="F104" s="59">
        <v>85.72</v>
      </c>
      <c r="G104" s="59"/>
      <c r="H104" s="59"/>
      <c r="I104" s="22"/>
      <c r="J104" s="22"/>
      <c r="K104" s="22"/>
      <c r="L104" s="22"/>
      <c r="M104" s="22"/>
      <c r="N104" s="59"/>
      <c r="O104" s="59"/>
      <c r="P104" s="58">
        <f t="shared" si="2"/>
        <v>85.72</v>
      </c>
      <c r="Q104" s="19"/>
    </row>
    <row r="105" spans="1:17" x14ac:dyDescent="0.25">
      <c r="A105" s="36">
        <v>99</v>
      </c>
      <c r="B105" s="71" t="s">
        <v>104</v>
      </c>
      <c r="C105" s="72" t="s">
        <v>1</v>
      </c>
      <c r="D105" s="92" t="s">
        <v>275</v>
      </c>
      <c r="E105" s="92" t="s">
        <v>276</v>
      </c>
      <c r="F105" s="59">
        <v>85.716000000000008</v>
      </c>
      <c r="G105" s="59"/>
      <c r="H105" s="59"/>
      <c r="I105" s="22"/>
      <c r="J105" s="22"/>
      <c r="K105" s="22"/>
      <c r="L105" s="22"/>
      <c r="M105" s="22"/>
      <c r="N105" s="59"/>
      <c r="O105" s="59"/>
      <c r="P105" s="58">
        <f t="shared" si="2"/>
        <v>85.716000000000008</v>
      </c>
      <c r="Q105" s="19"/>
    </row>
    <row r="106" spans="1:17" x14ac:dyDescent="0.25">
      <c r="A106" s="36">
        <v>100</v>
      </c>
      <c r="B106" s="71" t="s">
        <v>414</v>
      </c>
      <c r="C106" s="72" t="s">
        <v>415</v>
      </c>
      <c r="D106" s="92" t="s">
        <v>418</v>
      </c>
      <c r="E106" s="92" t="s">
        <v>419</v>
      </c>
      <c r="F106" s="59"/>
      <c r="G106" s="59"/>
      <c r="H106" s="59"/>
      <c r="I106" s="22"/>
      <c r="J106" s="22">
        <v>84.22399999999999</v>
      </c>
      <c r="K106" s="22"/>
      <c r="L106" s="22"/>
      <c r="M106" s="22"/>
      <c r="N106" s="59"/>
      <c r="O106" s="59"/>
      <c r="P106" s="58">
        <f t="shared" si="2"/>
        <v>84.22399999999999</v>
      </c>
      <c r="Q106" s="19"/>
    </row>
    <row r="107" spans="1:17" x14ac:dyDescent="0.25">
      <c r="A107" s="36">
        <v>101</v>
      </c>
      <c r="B107" s="71" t="s">
        <v>532</v>
      </c>
      <c r="C107" s="72" t="s">
        <v>524</v>
      </c>
      <c r="D107" s="92" t="s">
        <v>522</v>
      </c>
      <c r="E107" s="92" t="s">
        <v>523</v>
      </c>
      <c r="F107" s="59"/>
      <c r="G107" s="59"/>
      <c r="H107" s="59"/>
      <c r="I107" s="22"/>
      <c r="J107" s="22"/>
      <c r="K107" s="22"/>
      <c r="L107" s="22"/>
      <c r="M107" s="22"/>
      <c r="N107" s="59">
        <v>83.891999999999996</v>
      </c>
      <c r="O107" s="59"/>
      <c r="P107" s="58">
        <f t="shared" si="2"/>
        <v>83.891999999999996</v>
      </c>
      <c r="Q107" s="19"/>
    </row>
    <row r="108" spans="1:17" x14ac:dyDescent="0.25">
      <c r="A108" s="36">
        <v>102</v>
      </c>
      <c r="B108" s="71" t="s">
        <v>447</v>
      </c>
      <c r="C108" s="72" t="s">
        <v>448</v>
      </c>
      <c r="D108" s="92" t="s">
        <v>520</v>
      </c>
      <c r="E108" s="92" t="s">
        <v>521</v>
      </c>
      <c r="F108" s="59"/>
      <c r="G108" s="59"/>
      <c r="H108" s="59"/>
      <c r="I108" s="22"/>
      <c r="J108" s="22"/>
      <c r="K108" s="22"/>
      <c r="L108" s="22"/>
      <c r="M108" s="22"/>
      <c r="N108" s="59">
        <v>83.891999999999996</v>
      </c>
      <c r="O108" s="59"/>
      <c r="P108" s="58">
        <f t="shared" si="2"/>
        <v>83.891999999999996</v>
      </c>
      <c r="Q108" s="19"/>
    </row>
    <row r="109" spans="1:17" x14ac:dyDescent="0.25">
      <c r="A109" s="36">
        <v>103</v>
      </c>
      <c r="B109" s="71">
        <v>120</v>
      </c>
      <c r="C109" s="72" t="s">
        <v>405</v>
      </c>
      <c r="D109" s="92"/>
      <c r="E109" s="92" t="s">
        <v>408</v>
      </c>
      <c r="F109" s="59"/>
      <c r="G109" s="59"/>
      <c r="H109" s="59"/>
      <c r="I109" s="59">
        <v>83.6</v>
      </c>
      <c r="J109" s="22"/>
      <c r="K109" s="22"/>
      <c r="L109" s="22"/>
      <c r="M109" s="22"/>
      <c r="N109" s="59"/>
      <c r="O109" s="59"/>
      <c r="P109" s="58">
        <f t="shared" si="2"/>
        <v>83.6</v>
      </c>
      <c r="Q109" s="19"/>
    </row>
    <row r="110" spans="1:17" x14ac:dyDescent="0.25">
      <c r="A110" s="36">
        <v>104</v>
      </c>
      <c r="B110" s="71">
        <v>238</v>
      </c>
      <c r="C110" s="72" t="s">
        <v>353</v>
      </c>
      <c r="D110" s="92"/>
      <c r="E110" s="92" t="s">
        <v>365</v>
      </c>
      <c r="F110" s="59"/>
      <c r="G110" s="59">
        <v>83.6</v>
      </c>
      <c r="H110" s="59"/>
      <c r="I110" s="22"/>
      <c r="J110" s="22"/>
      <c r="K110" s="22"/>
      <c r="L110" s="22"/>
      <c r="M110" s="22"/>
      <c r="N110" s="59"/>
      <c r="O110" s="59"/>
      <c r="P110" s="58">
        <f t="shared" si="2"/>
        <v>83.6</v>
      </c>
      <c r="Q110" s="19"/>
    </row>
    <row r="111" spans="1:17" x14ac:dyDescent="0.25">
      <c r="A111" s="36">
        <v>105</v>
      </c>
      <c r="B111" s="71" t="s">
        <v>40</v>
      </c>
      <c r="C111" s="72" t="s">
        <v>204</v>
      </c>
      <c r="D111" s="92" t="s">
        <v>277</v>
      </c>
      <c r="E111" s="92" t="s">
        <v>278</v>
      </c>
      <c r="F111" s="59">
        <v>80.954000000000008</v>
      </c>
      <c r="G111" s="59"/>
      <c r="H111" s="59"/>
      <c r="I111" s="22"/>
      <c r="J111" s="22"/>
      <c r="K111" s="22"/>
      <c r="L111" s="22"/>
      <c r="M111" s="22"/>
      <c r="N111" s="59"/>
      <c r="O111" s="59"/>
      <c r="P111" s="58">
        <f t="shared" si="2"/>
        <v>80.954000000000008</v>
      </c>
      <c r="Q111" s="19"/>
    </row>
    <row r="112" spans="1:17" x14ac:dyDescent="0.25">
      <c r="A112" s="36">
        <v>106</v>
      </c>
      <c r="B112" s="71" t="s">
        <v>512</v>
      </c>
      <c r="C112" s="72" t="s">
        <v>509</v>
      </c>
      <c r="D112" s="92" t="s">
        <v>259</v>
      </c>
      <c r="E112" s="92" t="s">
        <v>260</v>
      </c>
      <c r="F112" s="59"/>
      <c r="G112" s="59"/>
      <c r="H112" s="59"/>
      <c r="I112" s="22"/>
      <c r="J112" s="22"/>
      <c r="K112" s="22"/>
      <c r="L112" s="22">
        <v>80.52</v>
      </c>
      <c r="M112" s="22"/>
      <c r="N112" s="59"/>
      <c r="O112" s="59"/>
      <c r="P112" s="58">
        <f t="shared" si="2"/>
        <v>80.52</v>
      </c>
      <c r="Q112" s="19"/>
    </row>
    <row r="113" spans="1:17" x14ac:dyDescent="0.25">
      <c r="A113" s="36">
        <v>107</v>
      </c>
      <c r="B113" s="71" t="s">
        <v>76</v>
      </c>
      <c r="C113" s="72" t="s">
        <v>210</v>
      </c>
      <c r="D113" s="92" t="s">
        <v>326</v>
      </c>
      <c r="E113" s="92" t="s">
        <v>327</v>
      </c>
      <c r="F113" s="59"/>
      <c r="G113" s="59"/>
      <c r="H113" s="59"/>
      <c r="I113" s="22"/>
      <c r="J113" s="22"/>
      <c r="K113" s="22"/>
      <c r="L113" s="22">
        <v>80.52</v>
      </c>
      <c r="M113" s="22"/>
      <c r="N113" s="59"/>
      <c r="O113" s="59"/>
      <c r="P113" s="58">
        <f t="shared" si="2"/>
        <v>80.52</v>
      </c>
      <c r="Q113" s="19"/>
    </row>
    <row r="114" spans="1:17" x14ac:dyDescent="0.25">
      <c r="A114" s="36">
        <v>108</v>
      </c>
      <c r="B114" s="71" t="s">
        <v>118</v>
      </c>
      <c r="C114" s="72" t="s">
        <v>314</v>
      </c>
      <c r="D114" s="92" t="s">
        <v>341</v>
      </c>
      <c r="E114" s="92" t="s">
        <v>342</v>
      </c>
      <c r="F114" s="59"/>
      <c r="G114" s="59"/>
      <c r="H114" s="59"/>
      <c r="I114" s="22"/>
      <c r="J114" s="22">
        <v>80.012799999999984</v>
      </c>
      <c r="K114" s="22"/>
      <c r="L114" s="22"/>
      <c r="M114" s="22"/>
      <c r="N114" s="59"/>
      <c r="O114" s="59"/>
      <c r="P114" s="58">
        <f t="shared" si="2"/>
        <v>80.012799999999984</v>
      </c>
      <c r="Q114" s="19"/>
    </row>
    <row r="115" spans="1:17" x14ac:dyDescent="0.25">
      <c r="A115" s="36">
        <v>109</v>
      </c>
      <c r="B115" s="71" t="s">
        <v>535</v>
      </c>
      <c r="C115" s="72" t="s">
        <v>536</v>
      </c>
      <c r="D115" s="92" t="s">
        <v>32</v>
      </c>
      <c r="E115" s="92" t="s">
        <v>85</v>
      </c>
      <c r="F115" s="59"/>
      <c r="G115" s="59"/>
      <c r="H115" s="59"/>
      <c r="I115" s="22"/>
      <c r="J115" s="22"/>
      <c r="K115" s="22"/>
      <c r="L115" s="22"/>
      <c r="M115" s="22"/>
      <c r="N115" s="59">
        <v>79.697399999999988</v>
      </c>
      <c r="O115" s="59"/>
      <c r="P115" s="58">
        <f t="shared" si="2"/>
        <v>79.697399999999988</v>
      </c>
      <c r="Q115" s="19"/>
    </row>
    <row r="116" spans="1:17" x14ac:dyDescent="0.25">
      <c r="A116" s="36">
        <v>110</v>
      </c>
      <c r="B116" s="71">
        <v>112</v>
      </c>
      <c r="C116" s="72" t="s">
        <v>362</v>
      </c>
      <c r="D116" s="92"/>
      <c r="E116" s="92" t="s">
        <v>372</v>
      </c>
      <c r="F116" s="59"/>
      <c r="G116" s="59">
        <v>79.2</v>
      </c>
      <c r="H116" s="59"/>
      <c r="I116" s="22"/>
      <c r="J116" s="22"/>
      <c r="K116" s="22"/>
      <c r="L116" s="22"/>
      <c r="M116" s="22"/>
      <c r="N116" s="59"/>
      <c r="O116" s="59"/>
      <c r="P116" s="58">
        <f t="shared" si="2"/>
        <v>79.2</v>
      </c>
      <c r="Q116" s="19"/>
    </row>
    <row r="117" spans="1:17" x14ac:dyDescent="0.25">
      <c r="A117" s="36">
        <v>111</v>
      </c>
      <c r="B117" s="71" t="s">
        <v>533</v>
      </c>
      <c r="C117" s="72" t="s">
        <v>52</v>
      </c>
      <c r="D117" s="92" t="s">
        <v>480</v>
      </c>
      <c r="E117" s="92" t="s">
        <v>481</v>
      </c>
      <c r="F117" s="59"/>
      <c r="G117" s="59"/>
      <c r="H117" s="59"/>
      <c r="I117" s="22"/>
      <c r="J117" s="22"/>
      <c r="K117" s="22"/>
      <c r="L117" s="22"/>
      <c r="M117" s="22"/>
      <c r="N117" s="59">
        <v>75.502799999999993</v>
      </c>
      <c r="O117" s="59"/>
      <c r="P117" s="58">
        <f t="shared" si="2"/>
        <v>75.502799999999993</v>
      </c>
      <c r="Q117" s="19"/>
    </row>
    <row r="118" spans="1:17" x14ac:dyDescent="0.25">
      <c r="A118" s="36">
        <v>112</v>
      </c>
      <c r="B118" s="71" t="s">
        <v>534</v>
      </c>
      <c r="C118" s="72" t="s">
        <v>174</v>
      </c>
      <c r="D118" s="92" t="s">
        <v>469</v>
      </c>
      <c r="E118" s="92" t="s">
        <v>470</v>
      </c>
      <c r="F118" s="59"/>
      <c r="G118" s="59"/>
      <c r="H118" s="59"/>
      <c r="I118" s="22"/>
      <c r="J118" s="22"/>
      <c r="K118" s="22"/>
      <c r="L118" s="22"/>
      <c r="M118" s="22"/>
      <c r="N118" s="59">
        <v>75.502799999999993</v>
      </c>
      <c r="O118" s="59"/>
      <c r="P118" s="58">
        <f t="shared" si="2"/>
        <v>75.502799999999993</v>
      </c>
      <c r="Q118" s="19"/>
    </row>
    <row r="119" spans="1:17" x14ac:dyDescent="0.25">
      <c r="A119" s="36">
        <v>113</v>
      </c>
      <c r="B119" s="71" t="s">
        <v>537</v>
      </c>
      <c r="C119" s="72" t="s">
        <v>538</v>
      </c>
      <c r="D119" s="92" t="s">
        <v>539</v>
      </c>
      <c r="E119" s="92" t="s">
        <v>540</v>
      </c>
      <c r="F119" s="59"/>
      <c r="G119" s="59"/>
      <c r="H119" s="59"/>
      <c r="I119" s="22"/>
      <c r="J119" s="22"/>
      <c r="K119" s="22"/>
      <c r="L119" s="22"/>
      <c r="M119" s="22"/>
      <c r="N119" s="59">
        <v>75.502799999999993</v>
      </c>
      <c r="O119" s="59"/>
      <c r="P119" s="58">
        <f t="shared" si="2"/>
        <v>75.502799999999993</v>
      </c>
      <c r="Q119" s="19"/>
    </row>
    <row r="120" spans="1:17" x14ac:dyDescent="0.25">
      <c r="A120" s="36">
        <v>114</v>
      </c>
      <c r="B120" s="71">
        <v>232</v>
      </c>
      <c r="C120" s="72" t="s">
        <v>355</v>
      </c>
      <c r="D120" s="92"/>
      <c r="E120" s="92" t="s">
        <v>367</v>
      </c>
      <c r="F120" s="59"/>
      <c r="G120" s="59">
        <v>74.8</v>
      </c>
      <c r="H120" s="59"/>
      <c r="I120" s="22"/>
      <c r="J120" s="22"/>
      <c r="K120" s="22"/>
      <c r="L120" s="22"/>
      <c r="M120" s="22"/>
      <c r="N120" s="59"/>
      <c r="O120" s="59"/>
      <c r="P120" s="58">
        <f t="shared" si="2"/>
        <v>74.8</v>
      </c>
      <c r="Q120" s="19"/>
    </row>
    <row r="121" spans="1:17" x14ac:dyDescent="0.25">
      <c r="A121" s="36">
        <v>115</v>
      </c>
      <c r="B121" s="71" t="s">
        <v>502</v>
      </c>
      <c r="C121" s="72" t="s">
        <v>436</v>
      </c>
      <c r="D121" s="92" t="s">
        <v>434</v>
      </c>
      <c r="E121" s="92" t="s">
        <v>435</v>
      </c>
      <c r="F121" s="59"/>
      <c r="G121" s="59"/>
      <c r="H121" s="59"/>
      <c r="I121" s="22"/>
      <c r="J121" s="22"/>
      <c r="K121" s="22"/>
      <c r="L121" s="22">
        <v>72.47</v>
      </c>
      <c r="M121" s="22"/>
      <c r="N121" s="59"/>
      <c r="O121" s="59"/>
      <c r="P121" s="58">
        <f t="shared" si="2"/>
        <v>72.47</v>
      </c>
      <c r="Q121" s="19"/>
    </row>
    <row r="122" spans="1:17" x14ac:dyDescent="0.25">
      <c r="A122" s="36">
        <v>116</v>
      </c>
      <c r="B122" s="71" t="s">
        <v>162</v>
      </c>
      <c r="C122" s="72" t="s">
        <v>163</v>
      </c>
      <c r="D122" s="92" t="s">
        <v>422</v>
      </c>
      <c r="E122" s="92" t="s">
        <v>423</v>
      </c>
      <c r="F122" s="59"/>
      <c r="G122" s="59"/>
      <c r="H122" s="59"/>
      <c r="I122" s="22"/>
      <c r="J122" s="22">
        <v>71.590399999999988</v>
      </c>
      <c r="K122" s="22"/>
      <c r="L122" s="22"/>
      <c r="M122" s="22"/>
      <c r="N122" s="59"/>
      <c r="O122" s="59"/>
      <c r="P122" s="58">
        <f t="shared" ref="P122:P125" si="3">SUM(F122:O122)</f>
        <v>71.590399999999988</v>
      </c>
      <c r="Q122" s="19"/>
    </row>
    <row r="123" spans="1:17" x14ac:dyDescent="0.25">
      <c r="A123" s="36">
        <v>117</v>
      </c>
      <c r="B123" s="71">
        <v>230</v>
      </c>
      <c r="C123" s="72" t="s">
        <v>356</v>
      </c>
      <c r="D123" s="92"/>
      <c r="E123" s="92" t="s">
        <v>368</v>
      </c>
      <c r="F123" s="59"/>
      <c r="G123" s="59">
        <v>70.400000000000006</v>
      </c>
      <c r="H123" s="59"/>
      <c r="I123" s="22"/>
      <c r="J123" s="22"/>
      <c r="K123" s="22"/>
      <c r="L123" s="22"/>
      <c r="M123" s="22"/>
      <c r="N123" s="59"/>
      <c r="O123" s="59"/>
      <c r="P123" s="58">
        <f t="shared" si="3"/>
        <v>70.400000000000006</v>
      </c>
      <c r="Q123" s="19"/>
    </row>
    <row r="124" spans="1:17" x14ac:dyDescent="0.25">
      <c r="A124" s="36">
        <v>118</v>
      </c>
      <c r="B124" s="71">
        <v>109</v>
      </c>
      <c r="C124" s="72" t="s">
        <v>388</v>
      </c>
      <c r="D124" s="92"/>
      <c r="E124" s="92" t="s">
        <v>387</v>
      </c>
      <c r="F124" s="59"/>
      <c r="G124" s="59"/>
      <c r="H124" s="59"/>
      <c r="I124" s="59">
        <v>66</v>
      </c>
      <c r="J124" s="22"/>
      <c r="K124" s="22"/>
      <c r="L124" s="22"/>
      <c r="M124" s="22"/>
      <c r="N124" s="59"/>
      <c r="O124" s="59"/>
      <c r="P124" s="58">
        <f t="shared" si="3"/>
        <v>66</v>
      </c>
      <c r="Q124" s="19"/>
    </row>
    <row r="125" spans="1:17" x14ac:dyDescent="0.25">
      <c r="A125" s="36">
        <v>119</v>
      </c>
      <c r="B125" s="71" t="s">
        <v>162</v>
      </c>
      <c r="C125" s="72" t="s">
        <v>163</v>
      </c>
      <c r="D125" s="92" t="s">
        <v>508</v>
      </c>
      <c r="E125" s="92" t="s">
        <v>421</v>
      </c>
      <c r="F125" s="59"/>
      <c r="G125" s="59"/>
      <c r="H125" s="59"/>
      <c r="I125" s="22"/>
      <c r="J125" s="22"/>
      <c r="K125" s="22"/>
      <c r="L125" s="22">
        <v>52.34</v>
      </c>
      <c r="M125" s="22"/>
      <c r="N125" s="59"/>
      <c r="O125" s="59"/>
      <c r="P125" s="58">
        <f t="shared" si="3"/>
        <v>52.34</v>
      </c>
      <c r="Q125" s="19"/>
    </row>
    <row r="126" spans="1:17" x14ac:dyDescent="0.25">
      <c r="A126" s="36">
        <v>120</v>
      </c>
      <c r="B126" s="71"/>
      <c r="C126" s="72"/>
      <c r="D126" s="92"/>
      <c r="E126" s="92"/>
      <c r="F126" s="59"/>
      <c r="G126" s="59"/>
      <c r="H126" s="59"/>
      <c r="I126" s="22"/>
      <c r="J126" s="22"/>
      <c r="K126" s="22"/>
      <c r="L126" s="22"/>
      <c r="M126" s="22"/>
      <c r="N126" s="59"/>
      <c r="O126" s="59"/>
      <c r="P126" s="58">
        <f t="shared" ref="P126" si="4">SUM(F126:O126)</f>
        <v>0</v>
      </c>
      <c r="Q126" s="19"/>
    </row>
    <row r="127" spans="1:17" x14ac:dyDescent="0.25">
      <c r="A127" s="118"/>
      <c r="B127" s="71"/>
      <c r="C127" s="72"/>
      <c r="D127" s="92"/>
      <c r="E127" s="92"/>
      <c r="F127" s="59"/>
      <c r="G127" s="59"/>
      <c r="H127" s="59"/>
      <c r="I127" s="22"/>
      <c r="J127" s="22"/>
      <c r="K127" s="22"/>
      <c r="L127" s="22"/>
      <c r="M127" s="22"/>
      <c r="N127" s="59"/>
      <c r="O127" s="59"/>
      <c r="P127" s="96"/>
      <c r="Q127" s="19"/>
    </row>
    <row r="128" spans="1:17" ht="15.75" thickBot="1" x14ac:dyDescent="0.3">
      <c r="A128" s="17"/>
      <c r="B128" s="30"/>
      <c r="C128" s="14"/>
      <c r="D128" s="94"/>
      <c r="E128" s="94"/>
      <c r="F128" s="24"/>
      <c r="G128" s="24"/>
      <c r="H128" s="24"/>
      <c r="I128" s="24"/>
      <c r="J128" s="24"/>
      <c r="K128" s="24"/>
      <c r="L128" s="24"/>
      <c r="M128" s="24"/>
      <c r="N128" s="66"/>
      <c r="O128" s="66"/>
      <c r="P128" s="67"/>
      <c r="Q128" s="19"/>
    </row>
    <row r="129" spans="2:16" x14ac:dyDescent="0.2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19" t="str">
        <f>IF(K129&gt;=60,"CLASIFICADO A 60 Km LIBRE y 80 Km NOVICIO",IF(K129&gt;=40,"CLASIFICADO A 40 Km LIBRE y 60 Km NOVICIO",""))</f>
        <v/>
      </c>
      <c r="N129" s="117"/>
      <c r="O129" s="140"/>
      <c r="P129" s="88"/>
    </row>
    <row r="130" spans="2:16" x14ac:dyDescent="0.25">
      <c r="F130" s="3"/>
      <c r="G130" s="3"/>
      <c r="H130" s="3"/>
      <c r="I130" s="3"/>
      <c r="J130" s="3"/>
      <c r="K130" s="3"/>
      <c r="L130" s="3"/>
      <c r="N130" s="88"/>
      <c r="O130" s="141"/>
      <c r="P130" s="88"/>
    </row>
    <row r="131" spans="2:16" x14ac:dyDescent="0.25">
      <c r="F131" s="3"/>
      <c r="G131" s="3"/>
      <c r="H131" s="3"/>
      <c r="I131" s="3"/>
      <c r="J131" s="3"/>
      <c r="K131" s="3"/>
      <c r="L131" s="3"/>
      <c r="N131" s="88"/>
      <c r="O131" s="141"/>
      <c r="P131" s="88"/>
    </row>
    <row r="132" spans="2:16" x14ac:dyDescent="0.25">
      <c r="F132" s="3"/>
      <c r="G132" s="3"/>
      <c r="H132" s="3"/>
      <c r="I132" s="3"/>
      <c r="J132" s="3"/>
      <c r="K132" s="3"/>
      <c r="L132" s="3"/>
      <c r="N132" s="88"/>
      <c r="O132" s="141"/>
      <c r="P132" s="88"/>
    </row>
    <row r="133" spans="2:16" x14ac:dyDescent="0.25">
      <c r="F133" s="3"/>
      <c r="G133" s="3"/>
      <c r="H133" s="3"/>
      <c r="I133" s="3"/>
      <c r="J133" s="3"/>
      <c r="K133" s="3"/>
      <c r="L133" s="3"/>
      <c r="N133" s="88"/>
      <c r="O133" s="141"/>
      <c r="P133" s="88"/>
    </row>
    <row r="134" spans="2:16" x14ac:dyDescent="0.25">
      <c r="F134" s="3"/>
      <c r="G134" s="3"/>
      <c r="H134" s="3"/>
      <c r="I134" s="3"/>
      <c r="J134" s="3"/>
      <c r="K134" s="3"/>
      <c r="L134" s="3"/>
      <c r="N134" s="88"/>
      <c r="O134" s="141"/>
      <c r="P134" s="88"/>
    </row>
    <row r="135" spans="2:16" x14ac:dyDescent="0.25">
      <c r="F135" s="3"/>
      <c r="G135" s="3"/>
      <c r="H135" s="3"/>
      <c r="I135" s="3"/>
      <c r="J135" s="3"/>
      <c r="K135" s="3"/>
      <c r="L135" s="3"/>
      <c r="N135" s="88"/>
      <c r="O135" s="88"/>
      <c r="P135" s="88"/>
    </row>
    <row r="136" spans="2:16" x14ac:dyDescent="0.25">
      <c r="F136" s="3"/>
      <c r="G136" s="3"/>
      <c r="H136" s="3"/>
      <c r="I136" s="3"/>
      <c r="J136" s="3"/>
      <c r="K136" s="3"/>
      <c r="L136" s="3"/>
      <c r="N136" s="88"/>
      <c r="O136" s="88"/>
      <c r="P136" s="88"/>
    </row>
    <row r="137" spans="2:16" x14ac:dyDescent="0.25">
      <c r="F137" s="3"/>
      <c r="G137" s="3"/>
      <c r="H137" s="3"/>
      <c r="I137" s="3"/>
      <c r="J137" s="3"/>
      <c r="K137" s="3"/>
      <c r="L137" s="3"/>
      <c r="N137" s="88"/>
      <c r="O137" s="88"/>
      <c r="P137" s="88"/>
    </row>
    <row r="138" spans="2:16" x14ac:dyDescent="0.25">
      <c r="F138" s="3"/>
      <c r="G138" s="3"/>
      <c r="H138" s="3"/>
      <c r="I138" s="3"/>
      <c r="J138" s="3"/>
      <c r="K138" s="3"/>
      <c r="L138" s="3"/>
      <c r="N138" s="88"/>
      <c r="O138" s="88"/>
      <c r="P138" s="88"/>
    </row>
    <row r="139" spans="2:16" x14ac:dyDescent="0.25">
      <c r="F139" s="3"/>
      <c r="G139" s="3"/>
      <c r="H139" s="3"/>
      <c r="I139" s="3"/>
      <c r="J139" s="3"/>
      <c r="K139" s="3"/>
      <c r="L139" s="3"/>
      <c r="N139" s="88"/>
      <c r="O139" s="88"/>
      <c r="P139" s="88"/>
    </row>
    <row r="140" spans="2:16" x14ac:dyDescent="0.25">
      <c r="F140" s="3"/>
      <c r="G140" s="3"/>
      <c r="H140" s="3"/>
      <c r="I140" s="3"/>
      <c r="J140" s="3"/>
      <c r="K140" s="3"/>
      <c r="L140" s="3"/>
      <c r="N140" s="88"/>
    </row>
    <row r="141" spans="2:16" x14ac:dyDescent="0.25">
      <c r="F141" s="3"/>
      <c r="G141" s="3"/>
      <c r="H141" s="3"/>
      <c r="I141" s="3"/>
      <c r="J141" s="3"/>
      <c r="K141" s="3"/>
      <c r="L141" s="3"/>
      <c r="N141" s="88"/>
    </row>
    <row r="142" spans="2:16" x14ac:dyDescent="0.25">
      <c r="F142" s="3"/>
      <c r="G142" s="3"/>
      <c r="H142" s="3"/>
      <c r="I142" s="3"/>
      <c r="J142" s="3"/>
      <c r="K142" s="3"/>
      <c r="L142" s="3"/>
      <c r="N142" s="88"/>
    </row>
    <row r="143" spans="2:16" x14ac:dyDescent="0.25">
      <c r="F143" s="3"/>
      <c r="G143" s="3"/>
      <c r="H143" s="3"/>
      <c r="I143" s="3"/>
      <c r="J143" s="3"/>
      <c r="K143" s="3"/>
      <c r="L143" s="3"/>
      <c r="N143" s="88"/>
    </row>
    <row r="144" spans="2:16" x14ac:dyDescent="0.25">
      <c r="F144" s="3"/>
      <c r="G144" s="3"/>
      <c r="H144" s="3"/>
      <c r="I144" s="3"/>
      <c r="J144" s="3"/>
      <c r="K144" s="3"/>
      <c r="L144" s="3"/>
      <c r="N144" s="88"/>
    </row>
    <row r="145" spans="6:13" x14ac:dyDescent="0.25">
      <c r="F145" s="3"/>
      <c r="G145" s="3"/>
      <c r="H145" s="3"/>
      <c r="I145" s="3"/>
      <c r="J145" s="3"/>
      <c r="K145" s="3"/>
      <c r="L145" s="3"/>
    </row>
    <row r="146" spans="6:13" x14ac:dyDescent="0.25">
      <c r="F146" s="3"/>
      <c r="G146" s="3"/>
      <c r="H146" s="3"/>
      <c r="I146" s="3"/>
      <c r="J146" s="3"/>
      <c r="K146" s="3"/>
      <c r="L146" s="3"/>
    </row>
    <row r="147" spans="6:13" x14ac:dyDescent="0.25">
      <c r="F147" s="3"/>
      <c r="G147" s="3"/>
      <c r="H147" s="3"/>
      <c r="I147" s="3"/>
      <c r="J147" s="3"/>
      <c r="K147" s="3"/>
      <c r="L147" s="3"/>
      <c r="M147" t="str">
        <f>IF(K147&gt;=60,"CLASIFICADO A 60 Km LIBRE y 80 Km NOVICIO",IF(K147&gt;=40,"CLASIFICADO A 40 Km LIBRE y 60 Km NOVICIO",""))</f>
        <v/>
      </c>
    </row>
    <row r="148" spans="6:13" x14ac:dyDescent="0.25">
      <c r="F148" s="3"/>
      <c r="G148" s="3"/>
      <c r="H148" s="3"/>
      <c r="I148" s="3"/>
      <c r="J148" s="3"/>
      <c r="K148" s="3"/>
      <c r="L148" s="3"/>
    </row>
    <row r="149" spans="6:13" x14ac:dyDescent="0.25">
      <c r="F149" s="3"/>
      <c r="G149" s="3"/>
      <c r="H149" s="3"/>
      <c r="I149" s="3"/>
      <c r="J149" s="3"/>
      <c r="K149" s="3"/>
      <c r="L149" s="3"/>
    </row>
    <row r="150" spans="6:13" x14ac:dyDescent="0.25">
      <c r="F150" s="3"/>
      <c r="G150" s="3"/>
      <c r="H150" s="3"/>
      <c r="I150" s="3"/>
      <c r="J150" s="3"/>
      <c r="K150" s="3"/>
      <c r="L150" s="3"/>
    </row>
    <row r="151" spans="6:13" x14ac:dyDescent="0.25">
      <c r="F151" s="3"/>
      <c r="G151" s="3"/>
      <c r="H151" s="3"/>
      <c r="I151" s="3"/>
      <c r="J151" s="3"/>
      <c r="K151" s="3"/>
      <c r="L151" s="3"/>
    </row>
    <row r="152" spans="6:13" x14ac:dyDescent="0.25">
      <c r="F152" s="3"/>
      <c r="G152" s="3"/>
      <c r="H152" s="3"/>
      <c r="I152" s="3"/>
      <c r="J152" s="3"/>
      <c r="K152" s="3"/>
      <c r="L152" s="3"/>
    </row>
    <row r="153" spans="6:13" x14ac:dyDescent="0.25">
      <c r="F153" s="3"/>
      <c r="G153" s="3"/>
      <c r="H153" s="3"/>
      <c r="I153" s="3"/>
      <c r="J153" s="3"/>
      <c r="K153" s="3"/>
      <c r="L153" s="3"/>
    </row>
    <row r="154" spans="6:13" x14ac:dyDescent="0.25">
      <c r="F154" s="3"/>
      <c r="G154" s="3"/>
      <c r="H154" s="3"/>
      <c r="I154" s="3"/>
      <c r="J154" s="3"/>
      <c r="K154" s="3"/>
      <c r="L154" s="3"/>
    </row>
    <row r="155" spans="6:13" x14ac:dyDescent="0.25">
      <c r="F155" s="3"/>
      <c r="G155" s="3"/>
      <c r="H155" s="3"/>
      <c r="I155" s="3"/>
      <c r="J155" s="3"/>
      <c r="K155" s="3"/>
      <c r="L155" s="3"/>
    </row>
    <row r="156" spans="6:13" x14ac:dyDescent="0.25">
      <c r="F156" s="3"/>
      <c r="G156" s="3"/>
      <c r="H156" s="3"/>
      <c r="I156" s="3"/>
      <c r="J156" s="3"/>
      <c r="K156" s="3"/>
      <c r="L156" s="3"/>
    </row>
    <row r="157" spans="6:13" x14ac:dyDescent="0.25">
      <c r="F157" s="3"/>
      <c r="G157" s="3"/>
      <c r="H157" s="3"/>
      <c r="I157" s="3"/>
      <c r="J157" s="3"/>
      <c r="K157" s="3"/>
      <c r="L157" s="3"/>
    </row>
    <row r="158" spans="6:13" x14ac:dyDescent="0.25">
      <c r="F158" s="3"/>
      <c r="G158" s="3"/>
      <c r="H158" s="3"/>
      <c r="I158" s="3"/>
      <c r="J158" s="3"/>
      <c r="K158" s="3"/>
      <c r="L158" s="3"/>
    </row>
    <row r="159" spans="6:13" x14ac:dyDescent="0.25">
      <c r="F159" s="3"/>
      <c r="G159" s="3"/>
      <c r="H159" s="3"/>
      <c r="I159" s="3"/>
      <c r="J159" s="3"/>
      <c r="K159" s="3"/>
      <c r="L159" s="3"/>
    </row>
    <row r="160" spans="6:13" x14ac:dyDescent="0.25">
      <c r="F160" s="3"/>
      <c r="G160" s="3"/>
      <c r="H160" s="3"/>
      <c r="I160" s="3"/>
      <c r="J160" s="3"/>
      <c r="K160" s="3"/>
      <c r="L160" s="3"/>
    </row>
    <row r="161" spans="6:12" x14ac:dyDescent="0.25">
      <c r="F161" s="3"/>
      <c r="G161" s="3"/>
      <c r="H161" s="3"/>
      <c r="I161" s="3"/>
      <c r="J161" s="3"/>
      <c r="K161" s="3"/>
      <c r="L161" s="3"/>
    </row>
    <row r="162" spans="6:12" x14ac:dyDescent="0.25">
      <c r="F162" s="3"/>
      <c r="G162" s="3"/>
      <c r="H162" s="3"/>
      <c r="I162" s="3"/>
      <c r="J162" s="3"/>
      <c r="K162" s="3"/>
      <c r="L162" s="3"/>
    </row>
    <row r="163" spans="6:12" x14ac:dyDescent="0.25">
      <c r="F163" s="3"/>
      <c r="G163" s="3"/>
      <c r="H163" s="3"/>
      <c r="I163" s="3"/>
      <c r="J163" s="3"/>
      <c r="K163" s="3"/>
      <c r="L163" s="3"/>
    </row>
    <row r="164" spans="6:12" x14ac:dyDescent="0.25">
      <c r="F164" s="3"/>
      <c r="G164" s="3"/>
      <c r="H164" s="3"/>
      <c r="I164" s="3"/>
      <c r="J164" s="3"/>
      <c r="K164" s="3"/>
      <c r="L164" s="3"/>
    </row>
    <row r="165" spans="6:12" x14ac:dyDescent="0.25">
      <c r="F165" s="3"/>
      <c r="G165" s="3"/>
      <c r="H165" s="3"/>
      <c r="I165" s="3"/>
      <c r="J165" s="3"/>
      <c r="K165" s="3"/>
      <c r="L165" s="3"/>
    </row>
    <row r="166" spans="6:12" x14ac:dyDescent="0.25">
      <c r="F166" s="3"/>
      <c r="G166" s="3"/>
      <c r="H166" s="3"/>
      <c r="I166" s="3"/>
      <c r="J166" s="3"/>
      <c r="K166" s="3"/>
      <c r="L166" s="3"/>
    </row>
    <row r="167" spans="6:12" x14ac:dyDescent="0.25">
      <c r="F167" s="3"/>
      <c r="G167" s="3"/>
      <c r="H167" s="3"/>
      <c r="I167" s="3"/>
      <c r="J167" s="3"/>
      <c r="K167" s="3"/>
      <c r="L167" s="3"/>
    </row>
    <row r="168" spans="6:12" x14ac:dyDescent="0.25">
      <c r="F168" s="3"/>
      <c r="G168" s="3"/>
      <c r="H168" s="3"/>
      <c r="I168" s="3"/>
      <c r="J168" s="3"/>
      <c r="K168" s="3"/>
      <c r="L168" s="3"/>
    </row>
    <row r="169" spans="6:12" x14ac:dyDescent="0.25">
      <c r="F169" s="3"/>
      <c r="G169" s="3"/>
      <c r="H169" s="3"/>
      <c r="I169" s="3"/>
      <c r="J169" s="3"/>
      <c r="K169" s="3"/>
      <c r="L169" s="3"/>
    </row>
    <row r="170" spans="6:12" x14ac:dyDescent="0.25">
      <c r="F170" s="3"/>
      <c r="G170" s="3"/>
      <c r="H170" s="3"/>
      <c r="I170" s="3"/>
      <c r="J170" s="3"/>
      <c r="K170" s="3"/>
      <c r="L170" s="3"/>
    </row>
    <row r="171" spans="6:12" x14ac:dyDescent="0.25">
      <c r="F171" s="3"/>
      <c r="G171" s="3"/>
      <c r="H171" s="3"/>
      <c r="I171" s="3"/>
      <c r="J171" s="3"/>
      <c r="K171" s="3"/>
      <c r="L171" s="3"/>
    </row>
    <row r="172" spans="6:12" x14ac:dyDescent="0.25">
      <c r="F172" s="3"/>
      <c r="G172" s="3"/>
      <c r="H172" s="3"/>
      <c r="I172" s="3"/>
      <c r="J172" s="3"/>
      <c r="K172" s="3"/>
      <c r="L172" s="3"/>
    </row>
    <row r="173" spans="6:12" x14ac:dyDescent="0.25">
      <c r="F173" s="3"/>
      <c r="G173" s="3"/>
      <c r="H173" s="3"/>
      <c r="I173" s="3"/>
      <c r="J173" s="3"/>
      <c r="K173" s="3"/>
      <c r="L173" s="3"/>
    </row>
    <row r="174" spans="6:12" x14ac:dyDescent="0.25">
      <c r="F174" s="3"/>
      <c r="G174" s="3"/>
      <c r="H174" s="3"/>
      <c r="I174" s="3"/>
      <c r="J174" s="3"/>
      <c r="K174" s="3"/>
      <c r="L174" s="3"/>
    </row>
    <row r="175" spans="6:12" x14ac:dyDescent="0.25">
      <c r="F175" s="3"/>
      <c r="G175" s="3"/>
      <c r="H175" s="3"/>
      <c r="I175" s="3"/>
      <c r="J175" s="3"/>
      <c r="K175" s="3"/>
      <c r="L175" s="3"/>
    </row>
    <row r="176" spans="6:12" x14ac:dyDescent="0.25">
      <c r="F176" s="3"/>
      <c r="G176" s="3"/>
      <c r="H176" s="3"/>
      <c r="I176" s="3"/>
      <c r="J176" s="3"/>
      <c r="K176" s="3"/>
      <c r="L176" s="3"/>
    </row>
    <row r="177" spans="6:12" x14ac:dyDescent="0.25">
      <c r="F177" s="3"/>
      <c r="G177" s="3"/>
      <c r="H177" s="3"/>
      <c r="I177" s="3"/>
      <c r="J177" s="3"/>
      <c r="K177" s="3"/>
      <c r="L177" s="3"/>
    </row>
    <row r="178" spans="6:12" x14ac:dyDescent="0.25">
      <c r="F178" s="3"/>
      <c r="G178" s="3"/>
      <c r="H178" s="3"/>
      <c r="I178" s="3"/>
      <c r="J178" s="3"/>
      <c r="K178" s="3"/>
      <c r="L178" s="3"/>
    </row>
    <row r="179" spans="6:12" x14ac:dyDescent="0.25">
      <c r="F179" s="3"/>
      <c r="G179" s="3"/>
      <c r="H179" s="3"/>
      <c r="I179" s="3"/>
      <c r="J179" s="3"/>
      <c r="K179" s="3"/>
      <c r="L179" s="3"/>
    </row>
    <row r="180" spans="6:12" x14ac:dyDescent="0.25">
      <c r="F180" s="3"/>
      <c r="G180" s="3"/>
      <c r="H180" s="3"/>
      <c r="I180" s="3"/>
      <c r="J180" s="3"/>
      <c r="K180" s="3"/>
      <c r="L180" s="3"/>
    </row>
    <row r="181" spans="6:12" x14ac:dyDescent="0.25">
      <c r="F181" s="3"/>
      <c r="G181" s="3"/>
      <c r="H181" s="3"/>
      <c r="I181" s="3"/>
      <c r="J181" s="3"/>
      <c r="K181" s="3"/>
      <c r="L181" s="3"/>
    </row>
    <row r="182" spans="6:12" x14ac:dyDescent="0.25">
      <c r="F182" s="3"/>
      <c r="G182" s="3"/>
      <c r="H182" s="3"/>
      <c r="I182" s="3"/>
      <c r="J182" s="3"/>
      <c r="K182" s="3"/>
      <c r="L182" s="3"/>
    </row>
    <row r="183" spans="6:12" x14ac:dyDescent="0.25">
      <c r="F183" s="3"/>
      <c r="G183" s="3"/>
      <c r="H183" s="3"/>
      <c r="I183" s="3"/>
      <c r="J183" s="3"/>
      <c r="K183" s="3"/>
      <c r="L183" s="3"/>
    </row>
    <row r="184" spans="6:12" x14ac:dyDescent="0.25">
      <c r="F184" s="3"/>
      <c r="G184" s="3"/>
      <c r="H184" s="3"/>
      <c r="I184" s="3"/>
      <c r="J184" s="3"/>
      <c r="K184" s="3"/>
      <c r="L184" s="3"/>
    </row>
    <row r="185" spans="6:12" x14ac:dyDescent="0.25">
      <c r="F185" s="3"/>
      <c r="G185" s="3"/>
      <c r="H185" s="3"/>
      <c r="I185" s="3"/>
      <c r="J185" s="3"/>
      <c r="K185" s="3"/>
      <c r="L185" s="3"/>
    </row>
    <row r="186" spans="6:12" x14ac:dyDescent="0.25">
      <c r="F186" s="3"/>
      <c r="G186" s="3"/>
      <c r="H186" s="3"/>
      <c r="I186" s="3"/>
      <c r="J186" s="3"/>
      <c r="K186" s="3"/>
      <c r="L186" s="3"/>
    </row>
    <row r="187" spans="6:12" x14ac:dyDescent="0.25">
      <c r="F187" s="3"/>
      <c r="G187" s="3"/>
      <c r="H187" s="3"/>
      <c r="I187" s="3"/>
      <c r="J187" s="3"/>
      <c r="K187" s="3"/>
      <c r="L187" s="3"/>
    </row>
    <row r="188" spans="6:12" x14ac:dyDescent="0.25">
      <c r="F188" s="3"/>
      <c r="G188" s="3"/>
      <c r="H188" s="3"/>
      <c r="I188" s="3"/>
      <c r="J188" s="3"/>
      <c r="K188" s="3"/>
      <c r="L188" s="3"/>
    </row>
    <row r="189" spans="6:12" x14ac:dyDescent="0.25">
      <c r="F189" s="3"/>
      <c r="G189" s="3"/>
      <c r="H189" s="3"/>
      <c r="I189" s="3"/>
      <c r="J189" s="3"/>
      <c r="K189" s="3"/>
      <c r="L189" s="3"/>
    </row>
    <row r="190" spans="6:12" x14ac:dyDescent="0.25">
      <c r="F190" s="3"/>
      <c r="G190" s="3"/>
      <c r="H190" s="3"/>
      <c r="I190" s="3"/>
      <c r="J190" s="3"/>
      <c r="K190" s="3"/>
      <c r="L190" s="3"/>
    </row>
    <row r="191" spans="6:12" x14ac:dyDescent="0.25">
      <c r="F191" s="3"/>
      <c r="G191" s="3"/>
      <c r="H191" s="3"/>
      <c r="I191" s="3"/>
      <c r="J191" s="3"/>
      <c r="K191" s="3"/>
      <c r="L191" s="3"/>
    </row>
    <row r="192" spans="6:12" x14ac:dyDescent="0.25">
      <c r="F192" s="3"/>
      <c r="G192" s="3"/>
      <c r="H192" s="3"/>
      <c r="I192" s="3"/>
      <c r="J192" s="3"/>
      <c r="K192" s="3"/>
      <c r="L192" s="3"/>
    </row>
    <row r="193" spans="6:12" x14ac:dyDescent="0.25">
      <c r="F193" s="3"/>
      <c r="G193" s="3"/>
      <c r="H193" s="3"/>
      <c r="I193" s="3"/>
      <c r="J193" s="3"/>
      <c r="K193" s="3"/>
      <c r="L193" s="3"/>
    </row>
    <row r="194" spans="6:12" x14ac:dyDescent="0.25">
      <c r="F194" s="3"/>
      <c r="G194" s="3"/>
      <c r="H194" s="3"/>
      <c r="I194" s="3"/>
      <c r="J194" s="3"/>
      <c r="K194" s="3"/>
      <c r="L194" s="3"/>
    </row>
    <row r="195" spans="6:12" x14ac:dyDescent="0.25">
      <c r="F195" s="3"/>
      <c r="G195" s="3"/>
      <c r="H195" s="3"/>
      <c r="I195" s="3"/>
      <c r="J195" s="3"/>
      <c r="K195" s="3"/>
      <c r="L195" s="3"/>
    </row>
    <row r="196" spans="6:12" x14ac:dyDescent="0.25">
      <c r="F196" s="3"/>
      <c r="G196" s="3"/>
      <c r="H196" s="3"/>
      <c r="I196" s="3"/>
      <c r="J196" s="3"/>
      <c r="K196" s="3"/>
      <c r="L196" s="3"/>
    </row>
    <row r="197" spans="6:12" x14ac:dyDescent="0.25">
      <c r="F197" s="3"/>
      <c r="G197" s="3"/>
      <c r="H197" s="3"/>
      <c r="I197" s="3"/>
      <c r="J197" s="3"/>
      <c r="K197" s="3"/>
      <c r="L197" s="3"/>
    </row>
    <row r="198" spans="6:12" x14ac:dyDescent="0.25">
      <c r="F198" s="3"/>
      <c r="G198" s="3"/>
      <c r="H198" s="3"/>
      <c r="I198" s="3"/>
      <c r="J198" s="3"/>
      <c r="K198" s="3"/>
      <c r="L198" s="3"/>
    </row>
    <row r="199" spans="6:12" x14ac:dyDescent="0.25">
      <c r="F199" s="3"/>
      <c r="G199" s="3"/>
      <c r="H199" s="3"/>
      <c r="I199" s="3"/>
      <c r="J199" s="3"/>
      <c r="K199" s="3"/>
      <c r="L199" s="3"/>
    </row>
    <row r="200" spans="6:12" x14ac:dyDescent="0.25">
      <c r="F200" s="3"/>
      <c r="G200" s="3"/>
      <c r="H200" s="3"/>
      <c r="I200" s="3"/>
      <c r="J200" s="3"/>
      <c r="K200" s="3"/>
      <c r="L200" s="3"/>
    </row>
    <row r="201" spans="6:12" x14ac:dyDescent="0.25">
      <c r="F201" s="3"/>
      <c r="G201" s="3"/>
      <c r="H201" s="3"/>
      <c r="I201" s="3"/>
      <c r="J201" s="3"/>
      <c r="K201" s="3"/>
      <c r="L201" s="3"/>
    </row>
    <row r="202" spans="6:12" x14ac:dyDescent="0.25">
      <c r="F202" s="3"/>
      <c r="G202" s="3"/>
      <c r="H202" s="3"/>
      <c r="I202" s="3"/>
      <c r="J202" s="3"/>
      <c r="K202" s="3"/>
      <c r="L202" s="3"/>
    </row>
    <row r="203" spans="6:12" x14ac:dyDescent="0.25">
      <c r="F203" s="3"/>
      <c r="G203" s="3"/>
      <c r="H203" s="3"/>
      <c r="I203" s="3"/>
      <c r="J203" s="3"/>
      <c r="K203" s="3"/>
      <c r="L203" s="3"/>
    </row>
    <row r="204" spans="6:12" x14ac:dyDescent="0.25">
      <c r="F204" s="3"/>
      <c r="G204" s="3"/>
      <c r="H204" s="3"/>
      <c r="I204" s="3"/>
      <c r="J204" s="3"/>
      <c r="K204" s="3"/>
      <c r="L204" s="3"/>
    </row>
    <row r="205" spans="6:12" x14ac:dyDescent="0.25">
      <c r="F205" s="3"/>
      <c r="G205" s="3"/>
      <c r="H205" s="3"/>
      <c r="I205" s="3"/>
      <c r="J205" s="3"/>
      <c r="K205" s="3"/>
      <c r="L205" s="3"/>
    </row>
    <row r="206" spans="6:12" x14ac:dyDescent="0.25">
      <c r="F206" s="3"/>
      <c r="G206" s="3"/>
      <c r="H206" s="3"/>
      <c r="I206" s="3"/>
      <c r="J206" s="3"/>
      <c r="K206" s="3"/>
      <c r="L206" s="3"/>
    </row>
    <row r="207" spans="6:12" x14ac:dyDescent="0.25">
      <c r="F207" s="3"/>
      <c r="G207" s="3"/>
      <c r="H207" s="3"/>
      <c r="I207" s="3"/>
      <c r="J207" s="3"/>
      <c r="K207" s="3"/>
      <c r="L207" s="3"/>
    </row>
    <row r="208" spans="6:12" x14ac:dyDescent="0.25">
      <c r="F208" s="3"/>
      <c r="G208" s="3"/>
      <c r="H208" s="3"/>
      <c r="I208" s="3"/>
      <c r="J208" s="3"/>
      <c r="K208" s="3"/>
      <c r="L208" s="3"/>
    </row>
    <row r="209" spans="6:12" x14ac:dyDescent="0.25">
      <c r="F209" s="3"/>
      <c r="G209" s="3"/>
      <c r="H209" s="3"/>
      <c r="I209" s="3"/>
      <c r="J209" s="3"/>
      <c r="K209" s="3"/>
      <c r="L209" s="3"/>
    </row>
    <row r="210" spans="6:12" x14ac:dyDescent="0.25">
      <c r="F210" s="3"/>
      <c r="G210" s="3"/>
      <c r="H210" s="3"/>
      <c r="I210" s="3"/>
      <c r="J210" s="3"/>
      <c r="K210" s="3"/>
      <c r="L210" s="3"/>
    </row>
    <row r="211" spans="6:12" x14ac:dyDescent="0.25">
      <c r="F211" s="3"/>
      <c r="G211" s="3"/>
      <c r="H211" s="3"/>
      <c r="I211" s="3"/>
      <c r="J211" s="3"/>
      <c r="K211" s="3"/>
      <c r="L211" s="3"/>
    </row>
    <row r="212" spans="6:12" x14ac:dyDescent="0.25">
      <c r="F212" s="3"/>
      <c r="G212" s="3"/>
      <c r="H212" s="3"/>
      <c r="I212" s="3"/>
      <c r="J212" s="3"/>
      <c r="K212" s="3"/>
      <c r="L212" s="3"/>
    </row>
    <row r="213" spans="6:12" x14ac:dyDescent="0.25">
      <c r="F213" s="3"/>
      <c r="G213" s="3"/>
      <c r="H213" s="3"/>
      <c r="I213" s="3"/>
      <c r="J213" s="3"/>
      <c r="K213" s="3"/>
      <c r="L213" s="3"/>
    </row>
    <row r="214" spans="6:12" x14ac:dyDescent="0.25">
      <c r="F214" s="3"/>
      <c r="G214" s="3"/>
      <c r="H214" s="3"/>
      <c r="I214" s="3"/>
      <c r="J214" s="3"/>
      <c r="K214" s="3"/>
      <c r="L214" s="3"/>
    </row>
    <row r="215" spans="6:12" x14ac:dyDescent="0.25">
      <c r="F215" s="3"/>
      <c r="G215" s="3"/>
      <c r="H215" s="3"/>
      <c r="I215" s="3"/>
      <c r="J215" s="3"/>
      <c r="K215" s="3"/>
      <c r="L215" s="3"/>
    </row>
    <row r="216" spans="6:12" x14ac:dyDescent="0.25">
      <c r="F216" s="3"/>
      <c r="G216" s="3"/>
      <c r="H216" s="3"/>
      <c r="I216" s="3"/>
      <c r="J216" s="3"/>
      <c r="K216" s="3"/>
      <c r="L216" s="3"/>
    </row>
    <row r="217" spans="6:12" x14ac:dyDescent="0.25">
      <c r="F217" s="3"/>
      <c r="G217" s="3"/>
      <c r="H217" s="3"/>
      <c r="I217" s="3"/>
      <c r="J217" s="3"/>
      <c r="K217" s="3"/>
      <c r="L217" s="3"/>
    </row>
    <row r="218" spans="6:12" x14ac:dyDescent="0.25">
      <c r="F218" s="3"/>
      <c r="G218" s="3"/>
      <c r="H218" s="3"/>
      <c r="I218" s="3"/>
      <c r="J218" s="3"/>
      <c r="K218" s="3"/>
      <c r="L218" s="3"/>
    </row>
    <row r="219" spans="6:12" x14ac:dyDescent="0.25">
      <c r="F219" s="3"/>
      <c r="G219" s="3"/>
      <c r="H219" s="3"/>
      <c r="I219" s="3"/>
      <c r="J219" s="3"/>
      <c r="K219" s="3"/>
      <c r="L219" s="3"/>
    </row>
    <row r="220" spans="6:12" x14ac:dyDescent="0.25">
      <c r="F220" s="3"/>
      <c r="G220" s="3"/>
      <c r="H220" s="3"/>
      <c r="I220" s="3"/>
      <c r="J220" s="3"/>
      <c r="K220" s="3"/>
      <c r="L220" s="3"/>
    </row>
    <row r="221" spans="6:12" x14ac:dyDescent="0.25">
      <c r="F221" s="3"/>
      <c r="G221" s="3"/>
      <c r="H221" s="3"/>
      <c r="I221" s="3"/>
      <c r="J221" s="3"/>
      <c r="K221" s="3"/>
      <c r="L221" s="3"/>
    </row>
    <row r="222" spans="6:12" x14ac:dyDescent="0.25">
      <c r="F222" s="3"/>
      <c r="G222" s="3"/>
      <c r="H222" s="3"/>
      <c r="I222" s="3"/>
      <c r="J222" s="3"/>
      <c r="K222" s="3"/>
      <c r="L222" s="3"/>
    </row>
    <row r="223" spans="6:12" x14ac:dyDescent="0.25">
      <c r="F223" s="3"/>
      <c r="G223" s="3"/>
      <c r="H223" s="3"/>
      <c r="I223" s="3"/>
      <c r="J223" s="3"/>
      <c r="K223" s="3"/>
      <c r="L223" s="3"/>
    </row>
    <row r="224" spans="6:12" x14ac:dyDescent="0.25">
      <c r="F224" s="3"/>
      <c r="G224" s="3"/>
      <c r="H224" s="3"/>
      <c r="I224" s="3"/>
      <c r="J224" s="3"/>
      <c r="K224" s="3"/>
      <c r="L224" s="3"/>
    </row>
    <row r="225" spans="6:12" x14ac:dyDescent="0.25">
      <c r="F225" s="3"/>
      <c r="G225" s="3"/>
      <c r="H225" s="3"/>
      <c r="I225" s="3"/>
      <c r="J225" s="3"/>
      <c r="K225" s="3"/>
      <c r="L225" s="3"/>
    </row>
    <row r="226" spans="6:12" x14ac:dyDescent="0.25">
      <c r="F226" s="3"/>
      <c r="G226" s="3"/>
      <c r="H226" s="3"/>
      <c r="I226" s="3"/>
      <c r="J226" s="3"/>
      <c r="K226" s="3"/>
      <c r="L226" s="3"/>
    </row>
    <row r="227" spans="6:12" x14ac:dyDescent="0.25">
      <c r="F227" s="3"/>
      <c r="G227" s="3"/>
      <c r="H227" s="3"/>
      <c r="I227" s="3"/>
      <c r="J227" s="3"/>
      <c r="K227" s="3"/>
      <c r="L227" s="3"/>
    </row>
    <row r="228" spans="6:12" x14ac:dyDescent="0.25">
      <c r="F228" s="3"/>
      <c r="G228" s="3"/>
      <c r="H228" s="3"/>
      <c r="I228" s="3"/>
      <c r="J228" s="3"/>
      <c r="K228" s="3"/>
      <c r="L228" s="3"/>
    </row>
    <row r="229" spans="6:12" x14ac:dyDescent="0.25">
      <c r="F229" s="3"/>
      <c r="G229" s="3"/>
      <c r="H229" s="3"/>
      <c r="I229" s="3"/>
      <c r="J229" s="3"/>
      <c r="K229" s="3"/>
      <c r="L229" s="3"/>
    </row>
    <row r="230" spans="6:12" x14ac:dyDescent="0.25">
      <c r="F230" s="3"/>
      <c r="G230" s="3"/>
      <c r="H230" s="3"/>
      <c r="I230" s="3"/>
      <c r="J230" s="3"/>
      <c r="K230" s="3"/>
      <c r="L230" s="3"/>
    </row>
    <row r="231" spans="6:12" x14ac:dyDescent="0.25">
      <c r="F231" s="3"/>
      <c r="G231" s="3"/>
      <c r="H231" s="3"/>
      <c r="I231" s="3"/>
      <c r="J231" s="3"/>
      <c r="K231" s="3"/>
      <c r="L231" s="3"/>
    </row>
    <row r="232" spans="6:12" x14ac:dyDescent="0.25">
      <c r="F232" s="3"/>
      <c r="G232" s="3"/>
      <c r="H232" s="3"/>
      <c r="I232" s="3"/>
      <c r="J232" s="3"/>
      <c r="K232" s="3"/>
      <c r="L232" s="3"/>
    </row>
    <row r="233" spans="6:12" x14ac:dyDescent="0.25">
      <c r="F233" s="3"/>
      <c r="G233" s="3"/>
      <c r="H233" s="3"/>
      <c r="I233" s="3"/>
      <c r="J233" s="3"/>
      <c r="K233" s="3"/>
      <c r="L233" s="3"/>
    </row>
    <row r="234" spans="6:12" x14ac:dyDescent="0.25">
      <c r="F234" s="3"/>
      <c r="G234" s="3"/>
      <c r="H234" s="3"/>
      <c r="I234" s="3"/>
      <c r="J234" s="3"/>
      <c r="K234" s="3"/>
      <c r="L234" s="3"/>
    </row>
    <row r="235" spans="6:12" x14ac:dyDescent="0.25">
      <c r="F235" s="3"/>
      <c r="G235" s="3"/>
      <c r="H235" s="3"/>
      <c r="I235" s="3"/>
      <c r="J235" s="3"/>
      <c r="K235" s="3"/>
      <c r="L235" s="3"/>
    </row>
    <row r="236" spans="6:12" x14ac:dyDescent="0.25">
      <c r="F236" s="3"/>
      <c r="G236" s="3"/>
      <c r="H236" s="3"/>
      <c r="I236" s="3"/>
      <c r="J236" s="3"/>
      <c r="K236" s="3"/>
      <c r="L236" s="3"/>
    </row>
    <row r="237" spans="6:12" x14ac:dyDescent="0.25">
      <c r="F237" s="3"/>
      <c r="G237" s="3"/>
      <c r="H237" s="3"/>
      <c r="I237" s="3"/>
      <c r="J237" s="3"/>
      <c r="K237" s="3"/>
      <c r="L237" s="3"/>
    </row>
    <row r="238" spans="6:12" x14ac:dyDescent="0.25">
      <c r="F238" s="3"/>
      <c r="G238" s="3"/>
      <c r="H238" s="3"/>
      <c r="I238" s="3"/>
      <c r="J238" s="3"/>
      <c r="K238" s="3"/>
      <c r="L238" s="3"/>
    </row>
    <row r="239" spans="6:12" x14ac:dyDescent="0.25">
      <c r="F239" s="3"/>
      <c r="G239" s="3"/>
      <c r="H239" s="3"/>
      <c r="I239" s="3"/>
      <c r="J239" s="3"/>
      <c r="K239" s="3"/>
      <c r="L239" s="3"/>
    </row>
    <row r="240" spans="6:12" x14ac:dyDescent="0.25">
      <c r="F240" s="3"/>
      <c r="G240" s="3"/>
      <c r="H240" s="3"/>
      <c r="I240" s="3"/>
      <c r="J240" s="3"/>
      <c r="K240" s="3"/>
      <c r="L240" s="3"/>
    </row>
    <row r="241" spans="6:12" x14ac:dyDescent="0.25">
      <c r="F241" s="3"/>
      <c r="G241" s="3"/>
      <c r="H241" s="3"/>
      <c r="I241" s="3"/>
      <c r="J241" s="3"/>
      <c r="K241" s="3"/>
      <c r="L241" s="3"/>
    </row>
    <row r="242" spans="6:12" x14ac:dyDescent="0.25">
      <c r="F242" s="3"/>
      <c r="G242" s="3"/>
      <c r="H242" s="3"/>
      <c r="I242" s="3"/>
      <c r="J242" s="3"/>
      <c r="K242" s="3"/>
      <c r="L242" s="3"/>
    </row>
    <row r="243" spans="6:12" x14ac:dyDescent="0.25">
      <c r="F243" s="3"/>
      <c r="G243" s="3"/>
      <c r="H243" s="3"/>
      <c r="I243" s="3"/>
      <c r="J243" s="3"/>
      <c r="K243" s="3"/>
      <c r="L243" s="3"/>
    </row>
    <row r="244" spans="6:12" x14ac:dyDescent="0.25">
      <c r="F244" s="3"/>
      <c r="G244" s="3"/>
      <c r="H244" s="3"/>
      <c r="I244" s="3"/>
      <c r="J244" s="3"/>
      <c r="K244" s="3"/>
      <c r="L244" s="3"/>
    </row>
    <row r="245" spans="6:12" x14ac:dyDescent="0.25">
      <c r="F245" s="3"/>
      <c r="G245" s="3"/>
      <c r="H245" s="3"/>
      <c r="I245" s="3"/>
      <c r="J245" s="3"/>
      <c r="K245" s="3"/>
      <c r="L245" s="3"/>
    </row>
    <row r="246" spans="6:12" x14ac:dyDescent="0.25">
      <c r="F246" s="3"/>
      <c r="G246" s="3"/>
      <c r="H246" s="3"/>
      <c r="I246" s="3"/>
      <c r="J246" s="3"/>
      <c r="K246" s="3"/>
      <c r="L246" s="3"/>
    </row>
    <row r="247" spans="6:12" x14ac:dyDescent="0.25">
      <c r="F247" s="3"/>
      <c r="G247" s="3"/>
      <c r="H247" s="3"/>
      <c r="I247" s="3"/>
      <c r="J247" s="3"/>
      <c r="K247" s="3"/>
      <c r="L247" s="3"/>
    </row>
    <row r="248" spans="6:12" x14ac:dyDescent="0.25">
      <c r="F248" s="3"/>
      <c r="G248" s="3"/>
      <c r="H248" s="3"/>
      <c r="I248" s="3"/>
      <c r="J248" s="3"/>
      <c r="K248" s="3"/>
      <c r="L248" s="3"/>
    </row>
    <row r="249" spans="6:12" x14ac:dyDescent="0.25">
      <c r="F249" s="3"/>
      <c r="G249" s="3"/>
      <c r="H249" s="3"/>
      <c r="I249" s="3"/>
      <c r="J249" s="3"/>
      <c r="K249" s="3"/>
      <c r="L249" s="3"/>
    </row>
    <row r="250" spans="6:12" x14ac:dyDescent="0.25">
      <c r="F250" s="3"/>
      <c r="G250" s="3"/>
      <c r="H250" s="3"/>
      <c r="I250" s="3"/>
      <c r="J250" s="3"/>
      <c r="K250" s="3"/>
      <c r="L250" s="3"/>
    </row>
    <row r="251" spans="6:12" x14ac:dyDescent="0.25">
      <c r="F251" s="3"/>
      <c r="G251" s="3"/>
      <c r="H251" s="3"/>
      <c r="I251" s="3"/>
      <c r="J251" s="3"/>
      <c r="K251" s="3"/>
      <c r="L251" s="3"/>
    </row>
    <row r="252" spans="6:12" x14ac:dyDescent="0.25">
      <c r="F252" s="3"/>
      <c r="G252" s="3"/>
      <c r="H252" s="3"/>
      <c r="I252" s="3"/>
      <c r="J252" s="3"/>
      <c r="K252" s="3"/>
      <c r="L252" s="3"/>
    </row>
    <row r="253" spans="6:12" x14ac:dyDescent="0.25">
      <c r="F253" s="3"/>
      <c r="G253" s="3"/>
      <c r="H253" s="3"/>
      <c r="I253" s="3"/>
      <c r="J253" s="3"/>
      <c r="K253" s="3"/>
      <c r="L253" s="3"/>
    </row>
    <row r="254" spans="6:12" x14ac:dyDescent="0.25">
      <c r="F254" s="3"/>
      <c r="G254" s="3"/>
      <c r="H254" s="3"/>
      <c r="I254" s="3"/>
      <c r="J254" s="3"/>
      <c r="K254" s="3"/>
      <c r="L254" s="3"/>
    </row>
    <row r="255" spans="6:12" x14ac:dyDescent="0.25">
      <c r="F255" s="3"/>
      <c r="G255" s="3"/>
      <c r="H255" s="3"/>
      <c r="I255" s="3"/>
      <c r="J255" s="3"/>
      <c r="K255" s="3"/>
      <c r="L255" s="3"/>
    </row>
    <row r="256" spans="6:12" x14ac:dyDescent="0.25">
      <c r="F256" s="3"/>
      <c r="G256" s="3"/>
      <c r="H256" s="3"/>
      <c r="I256" s="3"/>
      <c r="J256" s="3"/>
      <c r="K256" s="3"/>
      <c r="L256" s="3"/>
    </row>
    <row r="257" spans="6:12" x14ac:dyDescent="0.25">
      <c r="F257" s="3"/>
      <c r="G257" s="3"/>
      <c r="H257" s="3"/>
      <c r="I257" s="3"/>
      <c r="J257" s="3"/>
      <c r="K257" s="3"/>
      <c r="L257" s="3"/>
    </row>
    <row r="258" spans="6:12" x14ac:dyDescent="0.25">
      <c r="F258" s="3"/>
      <c r="G258" s="3"/>
      <c r="H258" s="3"/>
      <c r="I258" s="3"/>
      <c r="J258" s="3"/>
      <c r="K258" s="3"/>
      <c r="L258" s="3"/>
    </row>
    <row r="259" spans="6:12" x14ac:dyDescent="0.25">
      <c r="F259" s="3"/>
      <c r="G259" s="3"/>
      <c r="H259" s="3"/>
      <c r="I259" s="3"/>
      <c r="J259" s="3"/>
      <c r="K259" s="3"/>
      <c r="L259" s="3"/>
    </row>
    <row r="260" spans="6:12" x14ac:dyDescent="0.25">
      <c r="F260" s="3"/>
      <c r="G260" s="3"/>
      <c r="H260" s="3"/>
      <c r="I260" s="3"/>
      <c r="J260" s="3"/>
      <c r="K260" s="3"/>
      <c r="L260" s="3"/>
    </row>
    <row r="261" spans="6:12" x14ac:dyDescent="0.25">
      <c r="F261" s="3"/>
      <c r="G261" s="3"/>
      <c r="H261" s="3"/>
      <c r="I261" s="3"/>
      <c r="J261" s="3"/>
      <c r="K261" s="3"/>
      <c r="L261" s="3"/>
    </row>
    <row r="262" spans="6:12" x14ac:dyDescent="0.25">
      <c r="F262" s="3"/>
      <c r="G262" s="3"/>
      <c r="H262" s="3"/>
      <c r="I262" s="3"/>
      <c r="J262" s="3"/>
      <c r="K262" s="3"/>
      <c r="L262" s="3"/>
    </row>
    <row r="263" spans="6:12" x14ac:dyDescent="0.25">
      <c r="F263" s="3"/>
      <c r="G263" s="3"/>
      <c r="H263" s="3"/>
      <c r="I263" s="3"/>
      <c r="J263" s="3"/>
      <c r="K263" s="3"/>
      <c r="L263" s="3"/>
    </row>
    <row r="264" spans="6:12" x14ac:dyDescent="0.25">
      <c r="F264" s="3"/>
      <c r="G264" s="3"/>
      <c r="H264" s="3"/>
      <c r="I264" s="3"/>
      <c r="J264" s="3"/>
      <c r="K264" s="3"/>
      <c r="L264" s="3"/>
    </row>
    <row r="265" spans="6:12" x14ac:dyDescent="0.25">
      <c r="F265" s="3"/>
      <c r="G265" s="3"/>
      <c r="H265" s="3"/>
      <c r="I265" s="3"/>
      <c r="J265" s="3"/>
      <c r="K265" s="3"/>
      <c r="L265" s="3"/>
    </row>
    <row r="266" spans="6:12" x14ac:dyDescent="0.25">
      <c r="F266" s="3"/>
      <c r="G266" s="3"/>
      <c r="H266" s="3"/>
      <c r="I266" s="3"/>
      <c r="J266" s="3"/>
      <c r="K266" s="3"/>
      <c r="L266" s="3"/>
    </row>
    <row r="267" spans="6:12" x14ac:dyDescent="0.25">
      <c r="F267" s="3"/>
      <c r="G267" s="3"/>
      <c r="H267" s="3"/>
      <c r="I267" s="3"/>
      <c r="J267" s="3"/>
      <c r="K267" s="3"/>
      <c r="L267" s="3"/>
    </row>
    <row r="268" spans="6:12" x14ac:dyDescent="0.25">
      <c r="F268" s="3"/>
      <c r="G268" s="3"/>
      <c r="H268" s="3"/>
      <c r="I268" s="3"/>
      <c r="J268" s="3"/>
      <c r="K268" s="3"/>
      <c r="L268" s="3"/>
    </row>
    <row r="269" spans="6:12" x14ac:dyDescent="0.25">
      <c r="F269" s="3"/>
      <c r="G269" s="3"/>
      <c r="H269" s="3"/>
      <c r="I269" s="3"/>
      <c r="J269" s="3"/>
      <c r="K269" s="3"/>
      <c r="L269" s="3"/>
    </row>
    <row r="270" spans="6:12" x14ac:dyDescent="0.25">
      <c r="F270" s="3"/>
      <c r="G270" s="3"/>
      <c r="H270" s="3"/>
      <c r="I270" s="3"/>
      <c r="J270" s="3"/>
      <c r="K270" s="3"/>
      <c r="L270" s="3"/>
    </row>
    <row r="271" spans="6:12" x14ac:dyDescent="0.25">
      <c r="F271" s="3"/>
      <c r="G271" s="3"/>
      <c r="H271" s="3"/>
      <c r="I271" s="3"/>
      <c r="J271" s="3"/>
      <c r="K271" s="3"/>
      <c r="L271" s="3"/>
    </row>
    <row r="272" spans="6:12" x14ac:dyDescent="0.25">
      <c r="F272" s="3"/>
      <c r="G272" s="3"/>
      <c r="H272" s="3"/>
      <c r="I272" s="3"/>
      <c r="J272" s="3"/>
      <c r="K272" s="3"/>
      <c r="L272" s="3"/>
    </row>
    <row r="273" spans="6:12" x14ac:dyDescent="0.25">
      <c r="F273" s="3"/>
      <c r="G273" s="3"/>
      <c r="H273" s="3"/>
      <c r="I273" s="3"/>
      <c r="J273" s="3"/>
      <c r="K273" s="3"/>
      <c r="L273" s="3"/>
    </row>
    <row r="274" spans="6:12" x14ac:dyDescent="0.25">
      <c r="F274" s="3"/>
      <c r="G274" s="3"/>
      <c r="H274" s="3"/>
      <c r="I274" s="3"/>
      <c r="J274" s="3"/>
      <c r="K274" s="3"/>
      <c r="L274" s="3"/>
    </row>
    <row r="275" spans="6:12" x14ac:dyDescent="0.25">
      <c r="F275" s="3"/>
      <c r="G275" s="3"/>
      <c r="H275" s="3"/>
      <c r="I275" s="3"/>
      <c r="J275" s="3"/>
      <c r="K275" s="3"/>
      <c r="L275" s="3"/>
    </row>
    <row r="276" spans="6:12" x14ac:dyDescent="0.25">
      <c r="F276" s="3"/>
      <c r="G276" s="3"/>
      <c r="H276" s="3"/>
      <c r="I276" s="3"/>
      <c r="J276" s="3"/>
      <c r="K276" s="3"/>
      <c r="L276" s="3"/>
    </row>
    <row r="277" spans="6:12" x14ac:dyDescent="0.25">
      <c r="F277" s="3"/>
      <c r="G277" s="3"/>
      <c r="H277" s="3"/>
      <c r="I277" s="3"/>
      <c r="J277" s="3"/>
      <c r="K277" s="3"/>
      <c r="L277" s="3"/>
    </row>
    <row r="278" spans="6:12" x14ac:dyDescent="0.25">
      <c r="F278" s="3"/>
      <c r="G278" s="3"/>
      <c r="H278" s="3"/>
      <c r="I278" s="3"/>
      <c r="J278" s="3"/>
      <c r="K278" s="3"/>
      <c r="L278" s="3"/>
    </row>
    <row r="279" spans="6:12" x14ac:dyDescent="0.25">
      <c r="F279" s="3"/>
      <c r="G279" s="3"/>
      <c r="H279" s="3"/>
      <c r="I279" s="3"/>
      <c r="J279" s="3"/>
      <c r="K279" s="3"/>
      <c r="L279" s="3"/>
    </row>
    <row r="280" spans="6:12" x14ac:dyDescent="0.25">
      <c r="F280" s="3"/>
      <c r="G280" s="3"/>
      <c r="H280" s="3"/>
      <c r="I280" s="3"/>
      <c r="J280" s="3"/>
      <c r="K280" s="3"/>
      <c r="L280" s="3"/>
    </row>
    <row r="281" spans="6:12" x14ac:dyDescent="0.25">
      <c r="F281" s="3"/>
      <c r="G281" s="3"/>
      <c r="H281" s="3"/>
      <c r="I281" s="3"/>
      <c r="J281" s="3"/>
      <c r="K281" s="3"/>
      <c r="L281" s="3"/>
    </row>
    <row r="282" spans="6:12" x14ac:dyDescent="0.25">
      <c r="F282" s="3"/>
      <c r="G282" s="3"/>
      <c r="H282" s="3"/>
      <c r="I282" s="3"/>
      <c r="J282" s="3"/>
      <c r="K282" s="3"/>
      <c r="L282" s="3"/>
    </row>
    <row r="283" spans="6:12" x14ac:dyDescent="0.25">
      <c r="F283" s="3"/>
      <c r="G283" s="3"/>
      <c r="H283" s="3"/>
      <c r="I283" s="3"/>
      <c r="J283" s="3"/>
      <c r="K283" s="3"/>
      <c r="L283" s="3"/>
    </row>
    <row r="284" spans="6:12" x14ac:dyDescent="0.25">
      <c r="F284" s="3"/>
      <c r="G284" s="3"/>
      <c r="H284" s="3"/>
      <c r="I284" s="3"/>
      <c r="J284" s="3"/>
      <c r="K284" s="3"/>
      <c r="L284" s="3"/>
    </row>
    <row r="285" spans="6:12" x14ac:dyDescent="0.25">
      <c r="F285" s="3"/>
      <c r="G285" s="3"/>
      <c r="H285" s="3"/>
      <c r="I285" s="3"/>
      <c r="J285" s="3"/>
      <c r="K285" s="3"/>
      <c r="L285" s="3"/>
    </row>
    <row r="286" spans="6:12" x14ac:dyDescent="0.25">
      <c r="F286" s="3"/>
      <c r="G286" s="3"/>
      <c r="H286" s="3"/>
      <c r="I286" s="3"/>
      <c r="J286" s="3"/>
      <c r="K286" s="3"/>
      <c r="L286" s="3"/>
    </row>
    <row r="287" spans="6:12" x14ac:dyDescent="0.25">
      <c r="F287" s="3"/>
      <c r="G287" s="3"/>
      <c r="H287" s="3"/>
      <c r="I287" s="3"/>
      <c r="J287" s="3"/>
      <c r="K287" s="3"/>
      <c r="L287" s="3"/>
    </row>
    <row r="288" spans="6:12" x14ac:dyDescent="0.25">
      <c r="F288" s="3"/>
      <c r="G288" s="3"/>
      <c r="H288" s="3"/>
      <c r="I288" s="3"/>
      <c r="J288" s="3"/>
      <c r="K288" s="3"/>
      <c r="L288" s="3"/>
    </row>
    <row r="289" spans="6:12" x14ac:dyDescent="0.25">
      <c r="F289" s="3"/>
      <c r="G289" s="3"/>
      <c r="H289" s="3"/>
      <c r="I289" s="3"/>
      <c r="J289" s="3"/>
      <c r="K289" s="3"/>
      <c r="L289" s="3"/>
    </row>
    <row r="290" spans="6:12" x14ac:dyDescent="0.25">
      <c r="F290" s="3"/>
      <c r="G290" s="3"/>
      <c r="H290" s="3"/>
      <c r="I290" s="3"/>
      <c r="J290" s="3"/>
      <c r="K290" s="3"/>
      <c r="L290" s="3"/>
    </row>
    <row r="291" spans="6:12" x14ac:dyDescent="0.25">
      <c r="F291" s="3"/>
      <c r="G291" s="3"/>
      <c r="H291" s="3"/>
      <c r="I291" s="3"/>
      <c r="J291" s="3"/>
      <c r="K291" s="3"/>
      <c r="L291" s="3"/>
    </row>
    <row r="292" spans="6:12" x14ac:dyDescent="0.25">
      <c r="F292" s="3"/>
      <c r="G292" s="3"/>
      <c r="H292" s="3"/>
      <c r="I292" s="3"/>
      <c r="J292" s="3"/>
      <c r="K292" s="3"/>
      <c r="L292" s="3"/>
    </row>
  </sheetData>
  <sortState ref="B7:P125">
    <sortCondition descending="1" ref="P7:P125"/>
  </sortState>
  <mergeCells count="6">
    <mergeCell ref="F5:P5"/>
    <mergeCell ref="A1:C1"/>
    <mergeCell ref="F1:L3"/>
    <mergeCell ref="A2:C2"/>
    <mergeCell ref="A4:C4"/>
    <mergeCell ref="F4:P4"/>
  </mergeCells>
  <conditionalFormatting sqref="Q7:Q128">
    <cfRule type="containsText" dxfId="1" priority="1" operator="containsText" text="CLASIFICADO A COPETENCIAS FEI">
      <formula>NOT(ISERROR(SEARCH("CLASIFICADO A COPETENCIAS FEI",Q7)))</formula>
    </cfRule>
  </conditionalFormatting>
  <pageMargins left="0.7" right="0.7" top="0.75" bottom="0.75" header="0.3" footer="0.3"/>
  <pageSetup scale="30" orientation="portrait" horizontalDpi="4294967293" verticalDpi="300" r:id="rId1"/>
  <rowBreaks count="1" manualBreakCount="1">
    <brk id="128" min="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6" tint="0.39997558519241921"/>
  </sheetPr>
  <dimension ref="A1:U183"/>
  <sheetViews>
    <sheetView zoomScale="80" zoomScaleNormal="80" workbookViewId="0">
      <pane xSplit="6" ySplit="6" topLeftCell="Q7" activePane="bottomRight" state="frozen"/>
      <selection pane="topRight" activeCell="G1" sqref="G1"/>
      <selection pane="bottomLeft" activeCell="A7" sqref="A7"/>
      <selection pane="bottomRight" activeCell="Q7" sqref="Q7:Q11"/>
    </sheetView>
  </sheetViews>
  <sheetFormatPr baseColWidth="10" defaultColWidth="11.42578125" defaultRowHeight="15" x14ac:dyDescent="0.25"/>
  <cols>
    <col min="1" max="1" width="5.42578125" customWidth="1"/>
    <col min="2" max="2" width="9.7109375" customWidth="1"/>
    <col min="3" max="3" width="15.28515625" customWidth="1"/>
    <col min="4" max="4" width="29.42578125" customWidth="1"/>
    <col min="5" max="5" width="11.5703125" hidden="1" customWidth="1"/>
    <col min="6" max="6" width="25.85546875" customWidth="1"/>
    <col min="7" max="16" width="9.7109375" customWidth="1"/>
    <col min="17" max="17" width="13.42578125" customWidth="1"/>
  </cols>
  <sheetData>
    <row r="1" spans="1:21" ht="18.75" x14ac:dyDescent="0.3">
      <c r="A1" s="165" t="s">
        <v>54</v>
      </c>
      <c r="B1" s="166"/>
      <c r="C1" s="166"/>
      <c r="D1" s="167"/>
      <c r="E1" s="4"/>
      <c r="F1" s="5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21" ht="18.75" x14ac:dyDescent="0.3">
      <c r="A2" s="162" t="s">
        <v>59</v>
      </c>
      <c r="B2" s="163"/>
      <c r="C2" s="163"/>
      <c r="D2" s="164"/>
      <c r="E2" s="4"/>
      <c r="F2" s="5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S2" s="5"/>
      <c r="T2" s="5"/>
      <c r="U2" s="5"/>
    </row>
    <row r="3" spans="1:21" s="5" customFormat="1" ht="15.75" thickBot="1" x14ac:dyDescent="0.3"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/>
    </row>
    <row r="4" spans="1:21" ht="15" customHeight="1" x14ac:dyDescent="0.3">
      <c r="A4" s="31"/>
      <c r="B4" s="48" t="s">
        <v>216</v>
      </c>
      <c r="C4" s="49"/>
      <c r="D4" s="50"/>
      <c r="E4" s="86"/>
      <c r="F4" s="86"/>
      <c r="G4" s="191" t="s">
        <v>55</v>
      </c>
      <c r="H4" s="192"/>
      <c r="I4" s="192"/>
      <c r="J4" s="192"/>
      <c r="K4" s="192"/>
      <c r="L4" s="192"/>
      <c r="M4" s="192"/>
      <c r="N4" s="192"/>
      <c r="O4" s="192"/>
      <c r="P4" s="192"/>
      <c r="Q4" s="193"/>
    </row>
    <row r="5" spans="1:21" ht="15.75" x14ac:dyDescent="0.25">
      <c r="A5" s="31"/>
      <c r="B5" s="28"/>
      <c r="C5" s="2"/>
      <c r="D5" s="2"/>
      <c r="E5" s="16"/>
      <c r="F5" s="16"/>
      <c r="G5" s="173">
        <v>2012</v>
      </c>
      <c r="H5" s="174"/>
      <c r="I5" s="174"/>
      <c r="J5" s="174"/>
      <c r="K5" s="174"/>
      <c r="L5" s="85"/>
      <c r="M5" s="85"/>
      <c r="N5" s="85"/>
      <c r="O5" s="85"/>
      <c r="P5" s="85"/>
      <c r="Q5" s="38"/>
    </row>
    <row r="6" spans="1:21" x14ac:dyDescent="0.25">
      <c r="A6" s="31"/>
      <c r="B6" s="28" t="s">
        <v>5</v>
      </c>
      <c r="C6" s="2" t="s">
        <v>60</v>
      </c>
      <c r="D6" s="10" t="s">
        <v>62</v>
      </c>
      <c r="E6" s="2" t="s">
        <v>5</v>
      </c>
      <c r="F6" s="2" t="s">
        <v>61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86</v>
      </c>
      <c r="M6" s="2" t="s">
        <v>199</v>
      </c>
      <c r="N6" s="2" t="s">
        <v>200</v>
      </c>
      <c r="O6" s="2" t="s">
        <v>201</v>
      </c>
      <c r="P6" s="2" t="s">
        <v>202</v>
      </c>
      <c r="Q6" s="11" t="s">
        <v>12</v>
      </c>
    </row>
    <row r="7" spans="1:21" x14ac:dyDescent="0.25">
      <c r="A7" s="31">
        <v>1</v>
      </c>
      <c r="B7" s="46" t="s">
        <v>141</v>
      </c>
      <c r="C7" s="68" t="s">
        <v>142</v>
      </c>
      <c r="D7" s="32" t="s">
        <v>65</v>
      </c>
      <c r="E7" s="32"/>
      <c r="F7" s="32" t="s">
        <v>147</v>
      </c>
      <c r="G7" s="57">
        <v>302.69654999999995</v>
      </c>
      <c r="H7" s="57"/>
      <c r="I7" s="89">
        <v>274.40044722222217</v>
      </c>
      <c r="J7" s="63"/>
      <c r="K7" s="63">
        <v>282.42405250000007</v>
      </c>
      <c r="L7" s="57"/>
      <c r="M7" s="57"/>
      <c r="N7" s="57"/>
      <c r="O7" s="57">
        <v>319.46309451388896</v>
      </c>
      <c r="P7" s="57">
        <v>279.5</v>
      </c>
      <c r="Q7" s="58">
        <f t="shared" ref="Q7:Q20" si="0">SUM(G7:P7)</f>
        <v>1458.4841442361112</v>
      </c>
    </row>
    <row r="8" spans="1:21" x14ac:dyDescent="0.25">
      <c r="A8" s="31">
        <v>2</v>
      </c>
      <c r="B8" s="40" t="s">
        <v>44</v>
      </c>
      <c r="C8" s="6" t="s">
        <v>27</v>
      </c>
      <c r="D8" s="33" t="s">
        <v>121</v>
      </c>
      <c r="E8" s="32"/>
      <c r="F8" s="32" t="s">
        <v>103</v>
      </c>
      <c r="G8" s="57">
        <v>291.81105000000008</v>
      </c>
      <c r="H8" s="57"/>
      <c r="I8" s="63">
        <v>282.55666319444413</v>
      </c>
      <c r="J8" s="63"/>
      <c r="K8" s="63"/>
      <c r="L8" s="57"/>
      <c r="M8" s="57"/>
      <c r="N8" s="57"/>
      <c r="O8" s="57">
        <v>442.63611319444436</v>
      </c>
      <c r="P8" s="57">
        <v>294.39999999999998</v>
      </c>
      <c r="Q8" s="58">
        <f t="shared" si="0"/>
        <v>1311.4038263888883</v>
      </c>
    </row>
    <row r="9" spans="1:21" x14ac:dyDescent="0.25">
      <c r="A9" s="31">
        <v>3</v>
      </c>
      <c r="B9" s="46" t="s">
        <v>111</v>
      </c>
      <c r="C9" s="6" t="s">
        <v>2</v>
      </c>
      <c r="D9" s="70" t="s">
        <v>64</v>
      </c>
      <c r="E9" s="32"/>
      <c r="F9" s="32" t="s">
        <v>105</v>
      </c>
      <c r="G9" s="57">
        <v>221.47125000000042</v>
      </c>
      <c r="H9" s="57"/>
      <c r="I9" s="64">
        <v>248.77637638888831</v>
      </c>
      <c r="J9" s="64"/>
      <c r="K9" s="64"/>
      <c r="L9" s="59">
        <v>275.81087445146102</v>
      </c>
      <c r="M9" s="59"/>
      <c r="N9" s="59"/>
      <c r="O9" s="59">
        <v>291.23292256944467</v>
      </c>
      <c r="P9" s="59"/>
      <c r="Q9" s="58">
        <f t="shared" si="0"/>
        <v>1037.2914234097943</v>
      </c>
    </row>
    <row r="10" spans="1:21" x14ac:dyDescent="0.25">
      <c r="A10" s="31">
        <v>4</v>
      </c>
      <c r="B10" s="46" t="s">
        <v>24</v>
      </c>
      <c r="C10" s="6" t="s">
        <v>128</v>
      </c>
      <c r="D10" s="33"/>
      <c r="E10" s="33"/>
      <c r="F10" s="33" t="s">
        <v>50</v>
      </c>
      <c r="G10" s="57"/>
      <c r="H10" s="57"/>
      <c r="I10" s="63">
        <v>363.44233263888884</v>
      </c>
      <c r="J10" s="63"/>
      <c r="K10" s="63"/>
      <c r="L10" s="57"/>
      <c r="M10" s="57"/>
      <c r="N10" s="57"/>
      <c r="O10" s="57">
        <v>288.37820375000018</v>
      </c>
      <c r="P10" s="57">
        <v>298.10000000000002</v>
      </c>
      <c r="Q10" s="58">
        <f t="shared" si="0"/>
        <v>949.92053638888899</v>
      </c>
    </row>
    <row r="11" spans="1:21" x14ac:dyDescent="0.25">
      <c r="A11" s="31">
        <v>5</v>
      </c>
      <c r="B11" s="46" t="s">
        <v>319</v>
      </c>
      <c r="C11" s="68" t="s">
        <v>320</v>
      </c>
      <c r="D11" s="33" t="s">
        <v>63</v>
      </c>
      <c r="E11" s="33"/>
      <c r="F11" s="33" t="s">
        <v>1</v>
      </c>
      <c r="G11" s="57"/>
      <c r="H11" s="63"/>
      <c r="I11" s="63"/>
      <c r="J11" s="63"/>
      <c r="K11" s="63">
        <v>234.54744000000036</v>
      </c>
      <c r="L11" s="57"/>
      <c r="M11" s="57">
        <v>289</v>
      </c>
      <c r="N11" s="57"/>
      <c r="O11" s="57">
        <v>270.18644236111123</v>
      </c>
      <c r="P11" s="57"/>
      <c r="Q11" s="58">
        <f t="shared" si="0"/>
        <v>793.73388236111168</v>
      </c>
    </row>
    <row r="12" spans="1:21" x14ac:dyDescent="0.25">
      <c r="A12" s="31">
        <v>6</v>
      </c>
      <c r="B12" s="46" t="s">
        <v>220</v>
      </c>
      <c r="C12" s="68" t="s">
        <v>221</v>
      </c>
      <c r="D12" s="7" t="s">
        <v>65</v>
      </c>
      <c r="E12" s="34"/>
      <c r="F12" s="34" t="s">
        <v>151</v>
      </c>
      <c r="G12" s="57"/>
      <c r="H12" s="63"/>
      <c r="I12" s="64">
        <v>331.37409375000004</v>
      </c>
      <c r="J12" s="64"/>
      <c r="K12" s="64">
        <v>253.13947750000034</v>
      </c>
      <c r="L12" s="59"/>
      <c r="M12" s="59"/>
      <c r="N12" s="59"/>
      <c r="O12" s="59"/>
      <c r="P12" s="59"/>
      <c r="Q12" s="58">
        <f t="shared" si="0"/>
        <v>584.51357125000038</v>
      </c>
    </row>
    <row r="13" spans="1:21" x14ac:dyDescent="0.25">
      <c r="A13" s="31">
        <v>7</v>
      </c>
      <c r="B13" s="46" t="s">
        <v>23</v>
      </c>
      <c r="C13" s="7" t="s">
        <v>74</v>
      </c>
      <c r="D13" s="32" t="s">
        <v>65</v>
      </c>
      <c r="E13" s="34"/>
      <c r="F13" s="34" t="s">
        <v>96</v>
      </c>
      <c r="G13" s="57">
        <v>307.85609999999986</v>
      </c>
      <c r="H13" s="63"/>
      <c r="I13" s="64">
        <v>271.23841527777756</v>
      </c>
      <c r="J13" s="64"/>
      <c r="K13" s="64"/>
      <c r="L13" s="59"/>
      <c r="M13" s="59"/>
      <c r="N13" s="59"/>
      <c r="O13" s="59"/>
      <c r="P13" s="59"/>
      <c r="Q13" s="58">
        <f t="shared" si="0"/>
        <v>579.09451527777742</v>
      </c>
    </row>
    <row r="14" spans="1:21" x14ac:dyDescent="0.25">
      <c r="A14" s="31">
        <v>8</v>
      </c>
      <c r="B14" s="46" t="s">
        <v>129</v>
      </c>
      <c r="C14" s="1" t="s">
        <v>126</v>
      </c>
      <c r="D14" s="33" t="s">
        <v>63</v>
      </c>
      <c r="E14" s="34"/>
      <c r="F14" s="34" t="s">
        <v>26</v>
      </c>
      <c r="G14" s="59">
        <v>254.86230000000029</v>
      </c>
      <c r="H14" s="64"/>
      <c r="I14" s="64">
        <v>311.02891388888872</v>
      </c>
      <c r="J14" s="64"/>
      <c r="K14" s="64"/>
      <c r="L14" s="59"/>
      <c r="M14" s="59"/>
      <c r="N14" s="59"/>
      <c r="O14" s="59"/>
      <c r="P14" s="59"/>
      <c r="Q14" s="58">
        <f t="shared" si="0"/>
        <v>565.89121388888907</v>
      </c>
    </row>
    <row r="15" spans="1:21" x14ac:dyDescent="0.25">
      <c r="A15" s="31">
        <v>9</v>
      </c>
      <c r="B15" s="46" t="s">
        <v>165</v>
      </c>
      <c r="C15" s="1" t="s">
        <v>166</v>
      </c>
      <c r="D15" s="7" t="s">
        <v>65</v>
      </c>
      <c r="E15" s="34"/>
      <c r="F15" s="34" t="s">
        <v>161</v>
      </c>
      <c r="G15" s="59"/>
      <c r="H15" s="64"/>
      <c r="I15" s="64">
        <v>287.47664791666659</v>
      </c>
      <c r="J15" s="64"/>
      <c r="K15" s="64">
        <v>274.31578000000019</v>
      </c>
      <c r="L15" s="59"/>
      <c r="M15" s="59"/>
      <c r="N15" s="59"/>
      <c r="O15" s="59"/>
      <c r="P15" s="59"/>
      <c r="Q15" s="58">
        <f t="shared" si="0"/>
        <v>561.79242791666684</v>
      </c>
    </row>
    <row r="16" spans="1:21" x14ac:dyDescent="0.25">
      <c r="A16" s="31">
        <v>10</v>
      </c>
      <c r="B16" s="46" t="s">
        <v>517</v>
      </c>
      <c r="C16" s="1" t="s">
        <v>380</v>
      </c>
      <c r="D16" s="32" t="s">
        <v>397</v>
      </c>
      <c r="E16" s="15"/>
      <c r="F16" s="15" t="s">
        <v>518</v>
      </c>
      <c r="G16" s="64"/>
      <c r="H16" s="64"/>
      <c r="I16" s="64"/>
      <c r="J16" s="64"/>
      <c r="K16" s="64"/>
      <c r="L16" s="59"/>
      <c r="M16" s="59">
        <v>326.7</v>
      </c>
      <c r="N16" s="59"/>
      <c r="O16" s="59"/>
      <c r="P16" s="59"/>
      <c r="Q16" s="58">
        <f t="shared" si="0"/>
        <v>326.7</v>
      </c>
    </row>
    <row r="17" spans="1:17" x14ac:dyDescent="0.25">
      <c r="A17" s="31">
        <v>11</v>
      </c>
      <c r="B17" s="46" t="s">
        <v>164</v>
      </c>
      <c r="C17" s="1" t="s">
        <v>167</v>
      </c>
      <c r="D17" s="33" t="s">
        <v>222</v>
      </c>
      <c r="E17" s="15"/>
      <c r="F17" s="15" t="s">
        <v>77</v>
      </c>
      <c r="G17" s="64"/>
      <c r="H17" s="64"/>
      <c r="I17" s="64">
        <v>259.05831388888856</v>
      </c>
      <c r="J17" s="64"/>
      <c r="K17" s="64"/>
      <c r="L17" s="59"/>
      <c r="M17" s="59"/>
      <c r="N17" s="59"/>
      <c r="O17" s="59"/>
      <c r="P17" s="59"/>
      <c r="Q17" s="58">
        <f t="shared" si="0"/>
        <v>259.05831388888856</v>
      </c>
    </row>
    <row r="18" spans="1:17" x14ac:dyDescent="0.25">
      <c r="A18" s="31">
        <v>12</v>
      </c>
      <c r="B18" s="46" t="s">
        <v>254</v>
      </c>
      <c r="C18" s="7" t="s">
        <v>255</v>
      </c>
      <c r="D18" s="15" t="s">
        <v>65</v>
      </c>
      <c r="E18" s="15"/>
      <c r="F18" s="15" t="s">
        <v>4</v>
      </c>
      <c r="G18" s="64"/>
      <c r="H18" s="64"/>
      <c r="I18" s="64"/>
      <c r="J18" s="64"/>
      <c r="K18" s="64">
        <v>246.05249750000038</v>
      </c>
      <c r="L18" s="59"/>
      <c r="M18" s="59"/>
      <c r="N18" s="59"/>
      <c r="O18" s="59"/>
      <c r="P18" s="59"/>
      <c r="Q18" s="58">
        <f t="shared" si="0"/>
        <v>246.05249750000038</v>
      </c>
    </row>
    <row r="19" spans="1:17" x14ac:dyDescent="0.25">
      <c r="A19" s="31">
        <v>13</v>
      </c>
      <c r="B19" s="46" t="s">
        <v>228</v>
      </c>
      <c r="C19" s="1" t="s">
        <v>229</v>
      </c>
      <c r="D19" s="69" t="s">
        <v>64</v>
      </c>
      <c r="E19" s="15"/>
      <c r="F19" s="15" t="s">
        <v>163</v>
      </c>
      <c r="G19" s="64">
        <v>241.9590000000002</v>
      </c>
      <c r="H19" s="64"/>
      <c r="I19" s="64"/>
      <c r="J19" s="64"/>
      <c r="K19" s="64"/>
      <c r="L19" s="59"/>
      <c r="M19" s="59"/>
      <c r="N19" s="59"/>
      <c r="O19" s="59"/>
      <c r="P19" s="59"/>
      <c r="Q19" s="58">
        <f t="shared" si="0"/>
        <v>241.9590000000002</v>
      </c>
    </row>
    <row r="20" spans="1:17" x14ac:dyDescent="0.25">
      <c r="A20" s="31">
        <v>14</v>
      </c>
      <c r="B20" s="46" t="s">
        <v>309</v>
      </c>
      <c r="C20" s="1" t="s">
        <v>310</v>
      </c>
      <c r="D20" s="15" t="s">
        <v>63</v>
      </c>
      <c r="E20" s="15"/>
      <c r="F20" s="15" t="s">
        <v>308</v>
      </c>
      <c r="G20" s="64"/>
      <c r="H20" s="64"/>
      <c r="I20" s="64"/>
      <c r="J20" s="64"/>
      <c r="K20" s="64">
        <v>229.08550000000005</v>
      </c>
      <c r="L20" s="59"/>
      <c r="M20" s="59"/>
      <c r="N20" s="59"/>
      <c r="O20" s="59"/>
      <c r="P20" s="59"/>
      <c r="Q20" s="58">
        <f t="shared" si="0"/>
        <v>229.08550000000005</v>
      </c>
    </row>
    <row r="21" spans="1:17" x14ac:dyDescent="0.25">
      <c r="A21" s="31">
        <v>15</v>
      </c>
      <c r="B21" s="46"/>
      <c r="C21" s="1"/>
      <c r="D21" s="69"/>
      <c r="E21" s="15"/>
      <c r="F21" s="15"/>
      <c r="G21" s="64"/>
      <c r="H21" s="64"/>
      <c r="I21" s="64"/>
      <c r="J21" s="64"/>
      <c r="K21" s="64"/>
      <c r="L21" s="59"/>
      <c r="M21" s="59"/>
      <c r="N21" s="59"/>
      <c r="O21" s="59"/>
      <c r="P21" s="59"/>
      <c r="Q21" s="58">
        <f t="shared" ref="Q21:Q29" si="1">SUM(G21:P21)</f>
        <v>0</v>
      </c>
    </row>
    <row r="22" spans="1:17" x14ac:dyDescent="0.25">
      <c r="A22" s="31">
        <v>16</v>
      </c>
      <c r="B22" s="46"/>
      <c r="C22" s="1"/>
      <c r="D22" s="69"/>
      <c r="E22" s="15"/>
      <c r="F22" s="15"/>
      <c r="G22" s="64"/>
      <c r="H22" s="64"/>
      <c r="I22" s="64"/>
      <c r="J22" s="64"/>
      <c r="K22" s="64"/>
      <c r="L22" s="59"/>
      <c r="M22" s="59"/>
      <c r="N22" s="59"/>
      <c r="O22" s="59"/>
      <c r="P22" s="59"/>
      <c r="Q22" s="58">
        <f t="shared" si="1"/>
        <v>0</v>
      </c>
    </row>
    <row r="23" spans="1:17" x14ac:dyDescent="0.25">
      <c r="A23" s="31">
        <v>17</v>
      </c>
      <c r="B23" s="46"/>
      <c r="C23" s="1"/>
      <c r="D23" s="15"/>
      <c r="E23" s="15"/>
      <c r="F23" s="15"/>
      <c r="G23" s="64"/>
      <c r="H23" s="64"/>
      <c r="I23" s="64"/>
      <c r="J23" s="64"/>
      <c r="K23" s="64"/>
      <c r="L23" s="59"/>
      <c r="M23" s="59"/>
      <c r="N23" s="59"/>
      <c r="O23" s="59"/>
      <c r="P23" s="59"/>
      <c r="Q23" s="58">
        <f t="shared" si="1"/>
        <v>0</v>
      </c>
    </row>
    <row r="24" spans="1:17" x14ac:dyDescent="0.25">
      <c r="A24" s="31">
        <v>18</v>
      </c>
      <c r="B24" s="46"/>
      <c r="C24" s="1"/>
      <c r="D24" s="15"/>
      <c r="E24" s="15"/>
      <c r="F24" s="15"/>
      <c r="G24" s="64"/>
      <c r="H24" s="64"/>
      <c r="I24" s="64"/>
      <c r="J24" s="64"/>
      <c r="K24" s="64"/>
      <c r="L24" s="59"/>
      <c r="M24" s="59"/>
      <c r="N24" s="59"/>
      <c r="O24" s="59"/>
      <c r="P24" s="59"/>
      <c r="Q24" s="58">
        <f t="shared" si="1"/>
        <v>0</v>
      </c>
    </row>
    <row r="25" spans="1:17" x14ac:dyDescent="0.25">
      <c r="A25" s="31">
        <v>19</v>
      </c>
      <c r="B25" s="46"/>
      <c r="C25" s="7"/>
      <c r="D25" s="15"/>
      <c r="E25" s="15"/>
      <c r="F25" s="15"/>
      <c r="G25" s="64"/>
      <c r="H25" s="64"/>
      <c r="I25" s="64"/>
      <c r="J25" s="64"/>
      <c r="K25" s="64"/>
      <c r="L25" s="59"/>
      <c r="M25" s="59"/>
      <c r="N25" s="59"/>
      <c r="O25" s="59"/>
      <c r="P25" s="59"/>
      <c r="Q25" s="58">
        <f t="shared" si="1"/>
        <v>0</v>
      </c>
    </row>
    <row r="26" spans="1:17" x14ac:dyDescent="0.25">
      <c r="A26" s="31">
        <v>20</v>
      </c>
      <c r="B26" s="46"/>
      <c r="C26" s="1"/>
      <c r="D26" s="15"/>
      <c r="E26" s="15"/>
      <c r="F26" s="15"/>
      <c r="G26" s="64"/>
      <c r="H26" s="64"/>
      <c r="I26" s="64"/>
      <c r="J26" s="64"/>
      <c r="K26" s="64"/>
      <c r="L26" s="59"/>
      <c r="M26" s="59"/>
      <c r="N26" s="59"/>
      <c r="O26" s="59"/>
      <c r="P26" s="59"/>
      <c r="Q26" s="58">
        <f t="shared" si="1"/>
        <v>0</v>
      </c>
    </row>
    <row r="27" spans="1:17" x14ac:dyDescent="0.25">
      <c r="A27" s="31">
        <v>21</v>
      </c>
      <c r="B27" s="46"/>
      <c r="C27" s="1"/>
      <c r="D27" s="15"/>
      <c r="E27" s="15"/>
      <c r="F27" s="15"/>
      <c r="G27" s="64"/>
      <c r="H27" s="64"/>
      <c r="I27" s="64"/>
      <c r="J27" s="64"/>
      <c r="K27" s="64"/>
      <c r="L27" s="59"/>
      <c r="M27" s="59"/>
      <c r="N27" s="59"/>
      <c r="O27" s="59"/>
      <c r="P27" s="59"/>
      <c r="Q27" s="58">
        <f t="shared" si="1"/>
        <v>0</v>
      </c>
    </row>
    <row r="28" spans="1:17" x14ac:dyDescent="0.25">
      <c r="A28" s="31">
        <v>22</v>
      </c>
      <c r="B28" s="46"/>
      <c r="C28" s="1"/>
      <c r="D28" s="15"/>
      <c r="E28" s="15"/>
      <c r="F28" s="15"/>
      <c r="G28" s="64"/>
      <c r="H28" s="64"/>
      <c r="I28" s="64"/>
      <c r="J28" s="64"/>
      <c r="K28" s="64"/>
      <c r="L28" s="59"/>
      <c r="M28" s="59"/>
      <c r="N28" s="59"/>
      <c r="O28" s="59"/>
      <c r="P28" s="59"/>
      <c r="Q28" s="58">
        <f t="shared" si="1"/>
        <v>0</v>
      </c>
    </row>
    <row r="29" spans="1:17" x14ac:dyDescent="0.25">
      <c r="A29" s="31">
        <v>23</v>
      </c>
      <c r="B29" s="46"/>
      <c r="C29" s="7"/>
      <c r="D29" s="15"/>
      <c r="E29" s="15"/>
      <c r="F29" s="15"/>
      <c r="G29" s="64"/>
      <c r="H29" s="64"/>
      <c r="I29" s="64"/>
      <c r="J29" s="64"/>
      <c r="K29" s="64"/>
      <c r="L29" s="59"/>
      <c r="M29" s="59"/>
      <c r="N29" s="59"/>
      <c r="O29" s="59"/>
      <c r="P29" s="59"/>
      <c r="Q29" s="58">
        <f t="shared" si="1"/>
        <v>0</v>
      </c>
    </row>
    <row r="30" spans="1:17" ht="15.75" thickBot="1" x14ac:dyDescent="0.3">
      <c r="A30" s="53"/>
      <c r="B30" s="47"/>
      <c r="C30" s="35"/>
      <c r="D30" s="18"/>
      <c r="E30" s="18"/>
      <c r="F30" s="18"/>
      <c r="G30" s="65"/>
      <c r="H30" s="65"/>
      <c r="I30" s="65"/>
      <c r="J30" s="65"/>
      <c r="K30" s="65"/>
      <c r="L30" s="66"/>
      <c r="M30" s="66"/>
      <c r="N30" s="66"/>
      <c r="O30" s="66"/>
      <c r="P30" s="66"/>
      <c r="Q30" s="67"/>
    </row>
    <row r="32" spans="1:17" x14ac:dyDescent="0.25"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7:17" x14ac:dyDescent="0.25"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7:17" x14ac:dyDescent="0.25"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7:17" x14ac:dyDescent="0.25"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7:17" x14ac:dyDescent="0.25"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7:17" x14ac:dyDescent="0.25"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7:17" x14ac:dyDescent="0.25"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7:17" x14ac:dyDescent="0.25"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7:17" x14ac:dyDescent="0.25"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7:17" x14ac:dyDescent="0.25"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7:17" x14ac:dyDescent="0.25"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7:17" x14ac:dyDescent="0.25"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7:17" x14ac:dyDescent="0.25"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7:17" x14ac:dyDescent="0.25"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7:17" x14ac:dyDescent="0.25"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7:17" x14ac:dyDescent="0.25"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7:17" x14ac:dyDescent="0.25"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7:17" x14ac:dyDescent="0.25"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7:17" x14ac:dyDescent="0.25"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7:17" x14ac:dyDescent="0.25"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7:17" x14ac:dyDescent="0.25"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7:17" x14ac:dyDescent="0.25"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7:17" x14ac:dyDescent="0.25"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7:17" x14ac:dyDescent="0.25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7:17" x14ac:dyDescent="0.25"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7:17" x14ac:dyDescent="0.25"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7:17" x14ac:dyDescent="0.25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7:17" x14ac:dyDescent="0.25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7:17" x14ac:dyDescent="0.25"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7:17" x14ac:dyDescent="0.25"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7:17" x14ac:dyDescent="0.25"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7:17" x14ac:dyDescent="0.25"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7:17" x14ac:dyDescent="0.25"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7:17" x14ac:dyDescent="0.25"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7:17" x14ac:dyDescent="0.25"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7:17" x14ac:dyDescent="0.25"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7:17" x14ac:dyDescent="0.25"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7:17" x14ac:dyDescent="0.25"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7:17" x14ac:dyDescent="0.25"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7:17" x14ac:dyDescent="0.25"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7:17" x14ac:dyDescent="0.25"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7:17" x14ac:dyDescent="0.25"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7:17" x14ac:dyDescent="0.25"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7:17" x14ac:dyDescent="0.25"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7:17" x14ac:dyDescent="0.25"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7:17" x14ac:dyDescent="0.25"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7:17" x14ac:dyDescent="0.25"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7:17" x14ac:dyDescent="0.25"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7:17" x14ac:dyDescent="0.25"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7:17" x14ac:dyDescent="0.25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7:17" x14ac:dyDescent="0.25"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7:17" x14ac:dyDescent="0.25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7:17" x14ac:dyDescent="0.25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7:17" x14ac:dyDescent="0.25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7:17" x14ac:dyDescent="0.25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7:17" x14ac:dyDescent="0.25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7:17" x14ac:dyDescent="0.25"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7:17" x14ac:dyDescent="0.25"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7:17" x14ac:dyDescent="0.25"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7:17" x14ac:dyDescent="0.25"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7:17" x14ac:dyDescent="0.25"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7:17" x14ac:dyDescent="0.25"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7:17" x14ac:dyDescent="0.25"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7:17" x14ac:dyDescent="0.25"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7:17" x14ac:dyDescent="0.25"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7:17" x14ac:dyDescent="0.25"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7:17" x14ac:dyDescent="0.25"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7:17" x14ac:dyDescent="0.25"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7:17" x14ac:dyDescent="0.25"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7:17" x14ac:dyDescent="0.25"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7:17" x14ac:dyDescent="0.25"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7:17" x14ac:dyDescent="0.25"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7:17" x14ac:dyDescent="0.25"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7:17" x14ac:dyDescent="0.25"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7:17" x14ac:dyDescent="0.25"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7:17" x14ac:dyDescent="0.25"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7:17" x14ac:dyDescent="0.25"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7:17" x14ac:dyDescent="0.25"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7:17" x14ac:dyDescent="0.25"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7:17" x14ac:dyDescent="0.25"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7:17" x14ac:dyDescent="0.25"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7:17" x14ac:dyDescent="0.25"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7:17" x14ac:dyDescent="0.25"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7:17" x14ac:dyDescent="0.25"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7:17" x14ac:dyDescent="0.25"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7:17" x14ac:dyDescent="0.25"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7:17" x14ac:dyDescent="0.25"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7:17" x14ac:dyDescent="0.25"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7:17" x14ac:dyDescent="0.25"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7:17" x14ac:dyDescent="0.25"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7:17" x14ac:dyDescent="0.25"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7:17" x14ac:dyDescent="0.25"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7:17" x14ac:dyDescent="0.25"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7:17" x14ac:dyDescent="0.25"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7:17" x14ac:dyDescent="0.25"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7:17" x14ac:dyDescent="0.25"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7:17" x14ac:dyDescent="0.25"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7:17" x14ac:dyDescent="0.25"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7:17" x14ac:dyDescent="0.25"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7:17" x14ac:dyDescent="0.25"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7:17" x14ac:dyDescent="0.25"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7:17" x14ac:dyDescent="0.25"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7:17" x14ac:dyDescent="0.25"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7:17" x14ac:dyDescent="0.25"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7:17" x14ac:dyDescent="0.25"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7:17" x14ac:dyDescent="0.25"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7:17" x14ac:dyDescent="0.25"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7:17" x14ac:dyDescent="0.25"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7:17" x14ac:dyDescent="0.25"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7:17" x14ac:dyDescent="0.25"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7:17" x14ac:dyDescent="0.25"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7:17" x14ac:dyDescent="0.25"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7:17" x14ac:dyDescent="0.25"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7:17" x14ac:dyDescent="0.25"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7:17" x14ac:dyDescent="0.25"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7:17" x14ac:dyDescent="0.25"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7:17" x14ac:dyDescent="0.25"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7:17" x14ac:dyDescent="0.25"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7:17" x14ac:dyDescent="0.25"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7:17" x14ac:dyDescent="0.25"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7:17" x14ac:dyDescent="0.25"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7:17" x14ac:dyDescent="0.25"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7:17" x14ac:dyDescent="0.25"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7:17" x14ac:dyDescent="0.25"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7:17" x14ac:dyDescent="0.25"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7:17" x14ac:dyDescent="0.25"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7:17" x14ac:dyDescent="0.25"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7:17" x14ac:dyDescent="0.25"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7:17" x14ac:dyDescent="0.25"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7:17" x14ac:dyDescent="0.25"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7:17" x14ac:dyDescent="0.25"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7:17" x14ac:dyDescent="0.25"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7:17" x14ac:dyDescent="0.25"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7:17" x14ac:dyDescent="0.25"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7:17" x14ac:dyDescent="0.25"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7:17" x14ac:dyDescent="0.25"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7:17" x14ac:dyDescent="0.25"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7:17" x14ac:dyDescent="0.25"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7:17" x14ac:dyDescent="0.25"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7:17" x14ac:dyDescent="0.25"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7:17" x14ac:dyDescent="0.25"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7:17" x14ac:dyDescent="0.25"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7:17" x14ac:dyDescent="0.25"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7:17" x14ac:dyDescent="0.25"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7:17" x14ac:dyDescent="0.25"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7:17" x14ac:dyDescent="0.25"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7:17" x14ac:dyDescent="0.25"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7:17" x14ac:dyDescent="0.25"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7:17" x14ac:dyDescent="0.25"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7:17" x14ac:dyDescent="0.25"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7:17" x14ac:dyDescent="0.25"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7:17" x14ac:dyDescent="0.25"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</sheetData>
  <sortState ref="B7:Q20">
    <sortCondition descending="1" ref="Q7:Q20"/>
  </sortState>
  <mergeCells count="5">
    <mergeCell ref="A1:D1"/>
    <mergeCell ref="G1:Q3"/>
    <mergeCell ref="A2:D2"/>
    <mergeCell ref="G4:Q4"/>
    <mergeCell ref="G5:K5"/>
  </mergeCells>
  <pageMargins left="0.7" right="0.7" top="0.75" bottom="0.75" header="0.3" footer="0.3"/>
  <pageSetup scale="30" orientation="portrait" horizontalDpi="4294967293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theme="6" tint="0.39997558519241921"/>
  </sheetPr>
  <dimension ref="A1:U178"/>
  <sheetViews>
    <sheetView zoomScale="60" zoomScaleNormal="60" workbookViewId="0">
      <pane xSplit="6" ySplit="6" topLeftCell="N7" activePane="bottomRight" state="frozen"/>
      <selection pane="topRight" activeCell="G1" sqref="G1"/>
      <selection pane="bottomLeft" activeCell="A7" sqref="A7"/>
      <selection pane="bottomRight" activeCell="Q7" sqref="Q7:Q11"/>
    </sheetView>
  </sheetViews>
  <sheetFormatPr baseColWidth="10" defaultColWidth="11.42578125" defaultRowHeight="15" x14ac:dyDescent="0.25"/>
  <cols>
    <col min="1" max="1" width="5.42578125" customWidth="1"/>
    <col min="2" max="2" width="9.7109375" customWidth="1"/>
    <col min="3" max="3" width="15.28515625" customWidth="1"/>
    <col min="4" max="4" width="29.42578125" customWidth="1"/>
    <col min="5" max="5" width="11.5703125" hidden="1" customWidth="1"/>
    <col min="6" max="6" width="25.85546875" customWidth="1"/>
    <col min="7" max="16" width="9.7109375" customWidth="1"/>
    <col min="17" max="17" width="13.42578125" customWidth="1"/>
  </cols>
  <sheetData>
    <row r="1" spans="1:21" ht="18.75" x14ac:dyDescent="0.3">
      <c r="A1" s="165" t="s">
        <v>54</v>
      </c>
      <c r="B1" s="166"/>
      <c r="C1" s="166"/>
      <c r="D1" s="167"/>
      <c r="E1" s="4"/>
      <c r="F1" s="5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21" ht="18.75" x14ac:dyDescent="0.3">
      <c r="A2" s="162" t="s">
        <v>59</v>
      </c>
      <c r="B2" s="163"/>
      <c r="C2" s="163"/>
      <c r="D2" s="164"/>
      <c r="E2" s="4"/>
      <c r="F2" s="5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S2" s="5"/>
      <c r="T2" s="5"/>
      <c r="U2" s="5"/>
    </row>
    <row r="3" spans="1:21" s="5" customFormat="1" ht="15.75" thickBot="1" x14ac:dyDescent="0.3"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/>
    </row>
    <row r="4" spans="1:21" ht="15" customHeight="1" x14ac:dyDescent="0.3">
      <c r="A4" s="31"/>
      <c r="B4" s="48" t="s">
        <v>217</v>
      </c>
      <c r="C4" s="49"/>
      <c r="D4" s="50"/>
      <c r="E4" s="86"/>
      <c r="F4" s="86"/>
      <c r="G4" s="191" t="s">
        <v>55</v>
      </c>
      <c r="H4" s="192"/>
      <c r="I4" s="192"/>
      <c r="J4" s="192"/>
      <c r="K4" s="192"/>
      <c r="L4" s="192"/>
      <c r="M4" s="192"/>
      <c r="N4" s="192"/>
      <c r="O4" s="192"/>
      <c r="P4" s="192"/>
      <c r="Q4" s="193"/>
    </row>
    <row r="5" spans="1:21" ht="15.75" x14ac:dyDescent="0.25">
      <c r="A5" s="31"/>
      <c r="B5" s="28"/>
      <c r="C5" s="2"/>
      <c r="D5" s="2"/>
      <c r="E5" s="16"/>
      <c r="F5" s="16"/>
      <c r="G5" s="173">
        <v>2012</v>
      </c>
      <c r="H5" s="174"/>
      <c r="I5" s="174"/>
      <c r="J5" s="174"/>
      <c r="K5" s="174"/>
      <c r="L5" s="85"/>
      <c r="M5" s="85"/>
      <c r="N5" s="85"/>
      <c r="O5" s="85"/>
      <c r="P5" s="85"/>
      <c r="Q5" s="38"/>
    </row>
    <row r="6" spans="1:21" x14ac:dyDescent="0.25">
      <c r="A6" s="31"/>
      <c r="B6" s="28" t="s">
        <v>5</v>
      </c>
      <c r="C6" s="2" t="s">
        <v>60</v>
      </c>
      <c r="D6" s="10" t="s">
        <v>62</v>
      </c>
      <c r="E6" s="2" t="s">
        <v>5</v>
      </c>
      <c r="F6" s="2" t="s">
        <v>61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86</v>
      </c>
      <c r="M6" s="2" t="s">
        <v>199</v>
      </c>
      <c r="N6" s="2" t="s">
        <v>200</v>
      </c>
      <c r="O6" s="2" t="s">
        <v>201</v>
      </c>
      <c r="P6" s="2" t="s">
        <v>202</v>
      </c>
      <c r="Q6" s="11" t="s">
        <v>12</v>
      </c>
    </row>
    <row r="7" spans="1:21" x14ac:dyDescent="0.25">
      <c r="A7" s="31">
        <v>1</v>
      </c>
      <c r="B7" s="40" t="s">
        <v>23</v>
      </c>
      <c r="C7" s="6" t="s">
        <v>110</v>
      </c>
      <c r="D7" s="32" t="s">
        <v>225</v>
      </c>
      <c r="E7" s="32"/>
      <c r="F7" s="32" t="s">
        <v>0</v>
      </c>
      <c r="G7" s="57"/>
      <c r="H7" s="57"/>
      <c r="I7" s="63">
        <v>361.93655555555557</v>
      </c>
      <c r="J7" s="63"/>
      <c r="K7" s="63">
        <v>280.52252999999996</v>
      </c>
      <c r="L7" s="57"/>
      <c r="M7" s="57"/>
      <c r="N7" s="57"/>
      <c r="O7" s="57">
        <v>450.39972812500002</v>
      </c>
      <c r="P7" s="57">
        <v>297.21670875000007</v>
      </c>
      <c r="Q7" s="58">
        <f t="shared" ref="Q7:Q16" si="0">SUM(G7:P7)</f>
        <v>1390.0755224305558</v>
      </c>
    </row>
    <row r="8" spans="1:21" x14ac:dyDescent="0.25">
      <c r="A8" s="31">
        <v>2</v>
      </c>
      <c r="B8" s="46" t="s">
        <v>45</v>
      </c>
      <c r="C8" s="68" t="s">
        <v>84</v>
      </c>
      <c r="D8" s="32" t="s">
        <v>222</v>
      </c>
      <c r="E8" s="32"/>
      <c r="F8" s="32" t="s">
        <v>250</v>
      </c>
      <c r="G8" s="57"/>
      <c r="H8" s="57"/>
      <c r="I8" s="63"/>
      <c r="J8" s="63"/>
      <c r="K8" s="63"/>
      <c r="L8" s="57"/>
      <c r="M8" s="57">
        <v>318.2</v>
      </c>
      <c r="N8" s="57"/>
      <c r="O8" s="57">
        <v>330.57958694444449</v>
      </c>
      <c r="P8" s="57">
        <v>297.61965052083332</v>
      </c>
      <c r="Q8" s="58">
        <f t="shared" si="0"/>
        <v>946.39923746527779</v>
      </c>
    </row>
    <row r="9" spans="1:21" x14ac:dyDescent="0.25">
      <c r="A9" s="31">
        <v>3</v>
      </c>
      <c r="B9" s="46" t="s">
        <v>177</v>
      </c>
      <c r="C9" s="6" t="s">
        <v>178</v>
      </c>
      <c r="D9" s="32" t="s">
        <v>226</v>
      </c>
      <c r="E9" s="32"/>
      <c r="F9" s="32" t="s">
        <v>219</v>
      </c>
      <c r="G9" s="57"/>
      <c r="H9" s="57"/>
      <c r="I9" s="64">
        <v>355.92032291666669</v>
      </c>
      <c r="J9" s="64"/>
      <c r="K9" s="64"/>
      <c r="L9" s="59"/>
      <c r="M9" s="59"/>
      <c r="N9" s="59"/>
      <c r="O9" s="59">
        <v>323.61692173611118</v>
      </c>
      <c r="P9" s="59"/>
      <c r="Q9" s="58">
        <f t="shared" si="0"/>
        <v>679.53724465277787</v>
      </c>
    </row>
    <row r="10" spans="1:21" x14ac:dyDescent="0.25">
      <c r="A10" s="31">
        <v>4</v>
      </c>
      <c r="B10" s="46" t="s">
        <v>168</v>
      </c>
      <c r="C10" s="6" t="s">
        <v>16</v>
      </c>
      <c r="D10" s="33" t="s">
        <v>230</v>
      </c>
      <c r="E10" s="33"/>
      <c r="F10" s="33" t="s">
        <v>131</v>
      </c>
      <c r="G10" s="57">
        <v>301.91774999999996</v>
      </c>
      <c r="H10" s="57"/>
      <c r="I10" s="63"/>
      <c r="J10" s="63"/>
      <c r="K10" s="63"/>
      <c r="L10" s="57">
        <v>277.48100181954402</v>
      </c>
      <c r="M10" s="57"/>
      <c r="N10" s="57"/>
      <c r="O10" s="57"/>
      <c r="P10" s="57"/>
      <c r="Q10" s="58">
        <f t="shared" si="0"/>
        <v>579.39875181954403</v>
      </c>
    </row>
    <row r="11" spans="1:21" x14ac:dyDescent="0.25">
      <c r="A11" s="31">
        <v>5</v>
      </c>
      <c r="B11" s="46" t="s">
        <v>330</v>
      </c>
      <c r="C11" s="68" t="s">
        <v>331</v>
      </c>
      <c r="D11" s="33"/>
      <c r="E11" s="33"/>
      <c r="F11" s="33" t="s">
        <v>248</v>
      </c>
      <c r="G11" s="57"/>
      <c r="H11" s="63"/>
      <c r="I11" s="63"/>
      <c r="J11" s="63"/>
      <c r="K11" s="63"/>
      <c r="L11" s="57"/>
      <c r="M11" s="57"/>
      <c r="N11" s="57"/>
      <c r="O11" s="57">
        <v>310.48607333333382</v>
      </c>
      <c r="P11" s="57"/>
      <c r="Q11" s="58">
        <f t="shared" si="0"/>
        <v>310.48607333333382</v>
      </c>
    </row>
    <row r="12" spans="1:21" x14ac:dyDescent="0.25">
      <c r="A12" s="31">
        <v>6</v>
      </c>
      <c r="B12" s="46" t="s">
        <v>149</v>
      </c>
      <c r="C12" s="6" t="s">
        <v>138</v>
      </c>
      <c r="D12" s="125"/>
      <c r="E12" s="34"/>
      <c r="F12" s="34" t="s">
        <v>140</v>
      </c>
      <c r="G12" s="57">
        <v>290.9260499999998</v>
      </c>
      <c r="H12" s="63"/>
      <c r="I12" s="64"/>
      <c r="J12" s="64"/>
      <c r="K12" s="64"/>
      <c r="L12" s="59"/>
      <c r="M12" s="59"/>
      <c r="N12" s="59"/>
      <c r="O12" s="59"/>
      <c r="P12" s="59"/>
      <c r="Q12" s="58">
        <f t="shared" si="0"/>
        <v>290.9260499999998</v>
      </c>
    </row>
    <row r="13" spans="1:21" x14ac:dyDescent="0.25">
      <c r="A13" s="31">
        <v>7</v>
      </c>
      <c r="B13" s="46"/>
      <c r="C13" s="1" t="s">
        <v>382</v>
      </c>
      <c r="D13" s="32" t="s">
        <v>397</v>
      </c>
      <c r="E13" s="34"/>
      <c r="F13" s="34" t="s">
        <v>400</v>
      </c>
      <c r="G13" s="57"/>
      <c r="H13" s="63"/>
      <c r="I13" s="64"/>
      <c r="J13" s="64">
        <v>287.08166541795993</v>
      </c>
      <c r="K13" s="64"/>
      <c r="L13" s="59"/>
      <c r="M13" s="59"/>
      <c r="N13" s="59"/>
      <c r="O13" s="59"/>
      <c r="P13" s="59"/>
      <c r="Q13" s="58">
        <f t="shared" si="0"/>
        <v>287.08166541795993</v>
      </c>
    </row>
    <row r="14" spans="1:21" x14ac:dyDescent="0.25">
      <c r="A14" s="31">
        <v>8</v>
      </c>
      <c r="B14" s="46" t="s">
        <v>505</v>
      </c>
      <c r="C14" s="1" t="s">
        <v>551</v>
      </c>
      <c r="D14" s="70"/>
      <c r="E14" s="34"/>
      <c r="F14" s="34"/>
      <c r="G14" s="59"/>
      <c r="H14" s="64"/>
      <c r="I14" s="64"/>
      <c r="J14" s="64"/>
      <c r="K14" s="64"/>
      <c r="L14" s="59"/>
      <c r="M14" s="59"/>
      <c r="N14" s="59"/>
      <c r="O14" s="59"/>
      <c r="P14" s="59">
        <v>286.19153604166661</v>
      </c>
      <c r="Q14" s="58">
        <f t="shared" si="0"/>
        <v>286.19153604166661</v>
      </c>
    </row>
    <row r="15" spans="1:21" x14ac:dyDescent="0.25">
      <c r="A15" s="31">
        <v>9</v>
      </c>
      <c r="B15" s="46" t="s">
        <v>513</v>
      </c>
      <c r="C15" s="1" t="s">
        <v>325</v>
      </c>
      <c r="D15" s="7" t="s">
        <v>230</v>
      </c>
      <c r="E15" s="34"/>
      <c r="F15" s="34" t="s">
        <v>68</v>
      </c>
      <c r="G15" s="59"/>
      <c r="H15" s="64"/>
      <c r="I15" s="64"/>
      <c r="J15" s="64"/>
      <c r="K15" s="64"/>
      <c r="L15" s="59"/>
      <c r="M15" s="59"/>
      <c r="N15" s="59"/>
      <c r="O15" s="59">
        <v>281.80339590277799</v>
      </c>
      <c r="P15" s="59"/>
      <c r="Q15" s="58">
        <f t="shared" si="0"/>
        <v>281.80339590277799</v>
      </c>
    </row>
    <row r="16" spans="1:21" x14ac:dyDescent="0.25">
      <c r="A16" s="31">
        <v>10</v>
      </c>
      <c r="B16" s="46" t="s">
        <v>223</v>
      </c>
      <c r="C16" s="7" t="s">
        <v>224</v>
      </c>
      <c r="D16" s="32" t="s">
        <v>230</v>
      </c>
      <c r="E16" s="15"/>
      <c r="F16" s="15" t="s">
        <v>227</v>
      </c>
      <c r="G16" s="64"/>
      <c r="H16" s="64"/>
      <c r="I16" s="64">
        <v>260.32754305555545</v>
      </c>
      <c r="J16" s="64"/>
      <c r="K16" s="64"/>
      <c r="L16" s="59"/>
      <c r="M16" s="59"/>
      <c r="N16" s="59"/>
      <c r="O16" s="59"/>
      <c r="P16" s="59"/>
      <c r="Q16" s="58">
        <f t="shared" si="0"/>
        <v>260.32754305555545</v>
      </c>
    </row>
    <row r="17" spans="1:17" x14ac:dyDescent="0.25">
      <c r="A17" s="31">
        <v>11</v>
      </c>
      <c r="B17" s="46"/>
      <c r="C17" s="1"/>
      <c r="D17" s="70"/>
      <c r="E17" s="15"/>
      <c r="F17" s="15"/>
      <c r="G17" s="64"/>
      <c r="H17" s="64"/>
      <c r="I17" s="64"/>
      <c r="J17" s="64"/>
      <c r="K17" s="64"/>
      <c r="L17" s="59"/>
      <c r="M17" s="59"/>
      <c r="N17" s="59"/>
      <c r="O17" s="59"/>
      <c r="P17" s="59"/>
      <c r="Q17" s="58">
        <f t="shared" ref="Q17:Q23" si="1">SUM(G17:P17)</f>
        <v>0</v>
      </c>
    </row>
    <row r="18" spans="1:17" x14ac:dyDescent="0.25">
      <c r="A18" s="31">
        <v>12</v>
      </c>
      <c r="B18" s="46"/>
      <c r="C18" s="1"/>
      <c r="D18" s="15"/>
      <c r="E18" s="15"/>
      <c r="F18" s="15"/>
      <c r="G18" s="64"/>
      <c r="H18" s="64"/>
      <c r="I18" s="64"/>
      <c r="J18" s="64"/>
      <c r="K18" s="64"/>
      <c r="L18" s="59"/>
      <c r="M18" s="59"/>
      <c r="N18" s="59"/>
      <c r="O18" s="59"/>
      <c r="P18" s="59"/>
      <c r="Q18" s="58">
        <f t="shared" si="1"/>
        <v>0</v>
      </c>
    </row>
    <row r="19" spans="1:17" x14ac:dyDescent="0.25">
      <c r="A19" s="31">
        <v>13</v>
      </c>
      <c r="B19" s="46"/>
      <c r="C19" s="7"/>
      <c r="D19" s="69"/>
      <c r="E19" s="15"/>
      <c r="F19" s="15"/>
      <c r="G19" s="64"/>
      <c r="H19" s="64"/>
      <c r="I19" s="64"/>
      <c r="J19" s="64"/>
      <c r="K19" s="64"/>
      <c r="L19" s="59"/>
      <c r="M19" s="59"/>
      <c r="N19" s="59"/>
      <c r="O19" s="59"/>
      <c r="P19" s="59"/>
      <c r="Q19" s="58">
        <f t="shared" si="1"/>
        <v>0</v>
      </c>
    </row>
    <row r="20" spans="1:17" x14ac:dyDescent="0.25">
      <c r="A20" s="31">
        <v>14</v>
      </c>
      <c r="B20" s="46"/>
      <c r="C20" s="1"/>
      <c r="D20" s="69"/>
      <c r="E20" s="15"/>
      <c r="F20" s="15"/>
      <c r="G20" s="64"/>
      <c r="H20" s="64"/>
      <c r="I20" s="64"/>
      <c r="J20" s="64"/>
      <c r="K20" s="64"/>
      <c r="L20" s="59"/>
      <c r="M20" s="59"/>
      <c r="N20" s="59"/>
      <c r="O20" s="59"/>
      <c r="P20" s="59"/>
      <c r="Q20" s="58">
        <f t="shared" si="1"/>
        <v>0</v>
      </c>
    </row>
    <row r="21" spans="1:17" x14ac:dyDescent="0.25">
      <c r="A21" s="31">
        <v>15</v>
      </c>
      <c r="B21" s="46"/>
      <c r="C21" s="1"/>
      <c r="D21" s="69"/>
      <c r="E21" s="15"/>
      <c r="F21" s="15"/>
      <c r="G21" s="64"/>
      <c r="H21" s="64"/>
      <c r="I21" s="64"/>
      <c r="J21" s="64"/>
      <c r="K21" s="64"/>
      <c r="L21" s="59"/>
      <c r="M21" s="59"/>
      <c r="N21" s="59"/>
      <c r="O21" s="59"/>
      <c r="P21" s="59"/>
      <c r="Q21" s="58">
        <f t="shared" si="1"/>
        <v>0</v>
      </c>
    </row>
    <row r="22" spans="1:17" x14ac:dyDescent="0.25">
      <c r="A22" s="31">
        <v>16</v>
      </c>
      <c r="B22" s="46"/>
      <c r="C22" s="1"/>
      <c r="D22" s="69"/>
      <c r="E22" s="15"/>
      <c r="F22" s="15"/>
      <c r="G22" s="64"/>
      <c r="H22" s="64"/>
      <c r="I22" s="64"/>
      <c r="J22" s="64"/>
      <c r="K22" s="64"/>
      <c r="L22" s="59"/>
      <c r="M22" s="59"/>
      <c r="N22" s="59"/>
      <c r="O22" s="59"/>
      <c r="P22" s="59"/>
      <c r="Q22" s="58">
        <f t="shared" si="1"/>
        <v>0</v>
      </c>
    </row>
    <row r="23" spans="1:17" x14ac:dyDescent="0.25">
      <c r="A23" s="31">
        <v>17</v>
      </c>
      <c r="B23" s="46"/>
      <c r="C23" s="7"/>
      <c r="D23" s="69"/>
      <c r="E23" s="15"/>
      <c r="F23" s="15"/>
      <c r="G23" s="64"/>
      <c r="H23" s="64"/>
      <c r="I23" s="64"/>
      <c r="J23" s="64"/>
      <c r="K23" s="64"/>
      <c r="L23" s="59"/>
      <c r="M23" s="59"/>
      <c r="N23" s="59"/>
      <c r="O23" s="59"/>
      <c r="P23" s="59"/>
      <c r="Q23" s="58">
        <f t="shared" si="1"/>
        <v>0</v>
      </c>
    </row>
    <row r="24" spans="1:17" x14ac:dyDescent="0.25">
      <c r="A24" s="31"/>
      <c r="B24" s="46"/>
      <c r="C24" s="1"/>
      <c r="D24" s="15"/>
      <c r="E24" s="15"/>
      <c r="F24" s="15"/>
      <c r="G24" s="64"/>
      <c r="H24" s="64"/>
      <c r="I24" s="64"/>
      <c r="J24" s="64"/>
      <c r="K24" s="64"/>
      <c r="L24" s="59"/>
      <c r="M24" s="59"/>
      <c r="N24" s="59"/>
      <c r="O24" s="59"/>
      <c r="P24" s="59"/>
      <c r="Q24" s="58"/>
    </row>
    <row r="25" spans="1:17" ht="15.75" thickBot="1" x14ac:dyDescent="0.3">
      <c r="A25" s="53"/>
      <c r="B25" s="47"/>
      <c r="C25" s="35"/>
      <c r="D25" s="18"/>
      <c r="E25" s="18"/>
      <c r="F25" s="18"/>
      <c r="G25" s="65"/>
      <c r="H25" s="65"/>
      <c r="I25" s="65"/>
      <c r="J25" s="65"/>
      <c r="K25" s="65"/>
      <c r="L25" s="66"/>
      <c r="M25" s="66"/>
      <c r="N25" s="66"/>
      <c r="O25" s="66"/>
      <c r="P25" s="66"/>
      <c r="Q25" s="67"/>
    </row>
    <row r="27" spans="1:17" x14ac:dyDescent="0.25"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5"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5"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5"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7:17" x14ac:dyDescent="0.25"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7:17" x14ac:dyDescent="0.25"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7:17" x14ac:dyDescent="0.25"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7:17" x14ac:dyDescent="0.25"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7:17" x14ac:dyDescent="0.25"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7:17" x14ac:dyDescent="0.25"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7:17" x14ac:dyDescent="0.25"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7:17" x14ac:dyDescent="0.25"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7:17" x14ac:dyDescent="0.25"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7:17" x14ac:dyDescent="0.25"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7:17" x14ac:dyDescent="0.25"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7:17" x14ac:dyDescent="0.25"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7:17" x14ac:dyDescent="0.25"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7:17" x14ac:dyDescent="0.25"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7:17" x14ac:dyDescent="0.25"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7:17" x14ac:dyDescent="0.25"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7:17" x14ac:dyDescent="0.25"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7:17" x14ac:dyDescent="0.25"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7:17" x14ac:dyDescent="0.25"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7:17" x14ac:dyDescent="0.25"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7:17" x14ac:dyDescent="0.25"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7:17" x14ac:dyDescent="0.25"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7:17" x14ac:dyDescent="0.25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7:17" x14ac:dyDescent="0.25"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7:17" x14ac:dyDescent="0.25"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7:17" x14ac:dyDescent="0.25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7:17" x14ac:dyDescent="0.25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7:17" x14ac:dyDescent="0.25"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7:17" x14ac:dyDescent="0.25"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7:17" x14ac:dyDescent="0.25"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7:17" x14ac:dyDescent="0.25"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7:17" x14ac:dyDescent="0.25"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7:17" x14ac:dyDescent="0.25"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7:17" x14ac:dyDescent="0.25"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7:17" x14ac:dyDescent="0.25"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7:17" x14ac:dyDescent="0.25"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7:17" x14ac:dyDescent="0.25"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7:17" x14ac:dyDescent="0.25"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7:17" x14ac:dyDescent="0.25"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7:17" x14ac:dyDescent="0.25"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7:17" x14ac:dyDescent="0.25"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7:17" x14ac:dyDescent="0.25"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7:17" x14ac:dyDescent="0.25"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7:17" x14ac:dyDescent="0.25"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7:17" x14ac:dyDescent="0.25"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7:17" x14ac:dyDescent="0.25"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7:17" x14ac:dyDescent="0.25"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7:17" x14ac:dyDescent="0.25"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7:17" x14ac:dyDescent="0.25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7:17" x14ac:dyDescent="0.25"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7:17" x14ac:dyDescent="0.25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7:17" x14ac:dyDescent="0.25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7:17" x14ac:dyDescent="0.25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7:17" x14ac:dyDescent="0.25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7:17" x14ac:dyDescent="0.25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7:17" x14ac:dyDescent="0.25"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7:17" x14ac:dyDescent="0.25"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7:17" x14ac:dyDescent="0.25"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7:17" x14ac:dyDescent="0.25"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7:17" x14ac:dyDescent="0.25"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7:17" x14ac:dyDescent="0.25"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7:17" x14ac:dyDescent="0.25"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7:17" x14ac:dyDescent="0.25"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7:17" x14ac:dyDescent="0.25"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7:17" x14ac:dyDescent="0.25"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7:17" x14ac:dyDescent="0.25"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7:17" x14ac:dyDescent="0.25"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7:17" x14ac:dyDescent="0.25"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7:17" x14ac:dyDescent="0.25"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7:17" x14ac:dyDescent="0.25"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7:17" x14ac:dyDescent="0.25"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7:17" x14ac:dyDescent="0.25"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7:17" x14ac:dyDescent="0.25"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7:17" x14ac:dyDescent="0.25"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7:17" x14ac:dyDescent="0.25"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7:17" x14ac:dyDescent="0.25"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7:17" x14ac:dyDescent="0.25"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7:17" x14ac:dyDescent="0.25"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7:17" x14ac:dyDescent="0.25"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7:17" x14ac:dyDescent="0.25"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7:17" x14ac:dyDescent="0.25"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7:17" x14ac:dyDescent="0.25"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7:17" x14ac:dyDescent="0.25"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7:17" x14ac:dyDescent="0.25"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7:17" x14ac:dyDescent="0.25"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7:17" x14ac:dyDescent="0.25"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7:17" x14ac:dyDescent="0.25"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7:17" x14ac:dyDescent="0.25"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7:17" x14ac:dyDescent="0.25"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7:17" x14ac:dyDescent="0.25"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7:17" x14ac:dyDescent="0.25"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7:17" x14ac:dyDescent="0.25"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7:17" x14ac:dyDescent="0.25"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7:17" x14ac:dyDescent="0.25"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7:17" x14ac:dyDescent="0.25"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7:17" x14ac:dyDescent="0.25"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7:17" x14ac:dyDescent="0.25"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7:17" x14ac:dyDescent="0.25"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7:17" x14ac:dyDescent="0.25"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7:17" x14ac:dyDescent="0.25"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7:17" x14ac:dyDescent="0.25"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7:17" x14ac:dyDescent="0.25"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7:17" x14ac:dyDescent="0.25"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7:17" x14ac:dyDescent="0.25"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7:17" x14ac:dyDescent="0.25"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7:17" x14ac:dyDescent="0.25"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7:17" x14ac:dyDescent="0.25"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7:17" x14ac:dyDescent="0.25"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7:17" x14ac:dyDescent="0.25"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7:17" x14ac:dyDescent="0.25"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7:17" x14ac:dyDescent="0.25"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7:17" x14ac:dyDescent="0.25"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7:17" x14ac:dyDescent="0.25"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7:17" x14ac:dyDescent="0.25"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7:17" x14ac:dyDescent="0.25"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7:17" x14ac:dyDescent="0.25"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7:17" x14ac:dyDescent="0.25"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7:17" x14ac:dyDescent="0.25"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7:17" x14ac:dyDescent="0.25"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7:17" x14ac:dyDescent="0.25"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7:17" x14ac:dyDescent="0.25"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7:17" x14ac:dyDescent="0.25"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7:17" x14ac:dyDescent="0.25"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7:17" x14ac:dyDescent="0.25"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7:17" x14ac:dyDescent="0.25"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7:17" x14ac:dyDescent="0.25"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7:17" x14ac:dyDescent="0.25"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7:17" x14ac:dyDescent="0.25"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7:17" x14ac:dyDescent="0.25"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7:17" x14ac:dyDescent="0.25"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7:17" x14ac:dyDescent="0.25"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7:17" x14ac:dyDescent="0.25"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7:17" x14ac:dyDescent="0.25"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7:17" x14ac:dyDescent="0.25"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7:17" x14ac:dyDescent="0.25"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7:17" x14ac:dyDescent="0.25"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7:17" x14ac:dyDescent="0.25"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7:17" x14ac:dyDescent="0.25"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7:17" x14ac:dyDescent="0.25"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7:17" x14ac:dyDescent="0.25"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7:17" x14ac:dyDescent="0.25"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7:17" x14ac:dyDescent="0.25"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7:17" x14ac:dyDescent="0.25"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7:17" x14ac:dyDescent="0.25"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7:17" x14ac:dyDescent="0.25"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7:17" x14ac:dyDescent="0.25"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</sheetData>
  <sortState ref="B7:Q16">
    <sortCondition descending="1" ref="Q7:Q16"/>
  </sortState>
  <mergeCells count="5">
    <mergeCell ref="A1:D1"/>
    <mergeCell ref="G1:Q3"/>
    <mergeCell ref="A2:D2"/>
    <mergeCell ref="G4:Q4"/>
    <mergeCell ref="G5:K5"/>
  </mergeCells>
  <pageMargins left="0.7" right="0.7" top="0.75" bottom="0.75" header="0.3" footer="0.3"/>
  <pageSetup scale="30" orientation="portrait" horizontalDpi="4294967293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2" tint="-0.249977111117893"/>
  </sheetPr>
  <dimension ref="A1:S385"/>
  <sheetViews>
    <sheetView zoomScale="68" zoomScaleNormal="68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P9" sqref="P9"/>
    </sheetView>
  </sheetViews>
  <sheetFormatPr baseColWidth="10" defaultColWidth="11.42578125" defaultRowHeight="15" x14ac:dyDescent="0.25"/>
  <cols>
    <col min="1" max="1" width="6.28515625" customWidth="1"/>
    <col min="2" max="2" width="7.7109375" customWidth="1"/>
    <col min="3" max="3" width="19.42578125" customWidth="1"/>
    <col min="4" max="4" width="23.7109375" customWidth="1"/>
    <col min="5" max="5" width="13.7109375" customWidth="1"/>
    <col min="6" max="11" width="9.7109375" customWidth="1"/>
    <col min="12" max="12" width="13.42578125" customWidth="1"/>
    <col min="13" max="15" width="11.85546875" customWidth="1"/>
    <col min="16" max="16" width="16.42578125" customWidth="1"/>
    <col min="17" max="17" width="5.42578125" customWidth="1"/>
  </cols>
  <sheetData>
    <row r="1" spans="1:19" ht="18.75" x14ac:dyDescent="0.3">
      <c r="A1" s="196" t="s">
        <v>54</v>
      </c>
      <c r="B1" s="197"/>
      <c r="C1" s="197"/>
      <c r="D1" s="197"/>
      <c r="E1" s="197"/>
      <c r="F1" s="161"/>
      <c r="G1" s="161"/>
      <c r="H1" s="161"/>
      <c r="I1" s="161"/>
      <c r="J1" s="161"/>
      <c r="K1" s="161"/>
      <c r="L1" s="161"/>
      <c r="P1" s="5"/>
    </row>
    <row r="2" spans="1:19" ht="18.75" x14ac:dyDescent="0.3">
      <c r="A2" s="196" t="s">
        <v>238</v>
      </c>
      <c r="B2" s="197"/>
      <c r="C2" s="197"/>
      <c r="D2" s="197"/>
      <c r="E2" s="197"/>
      <c r="F2" s="161"/>
      <c r="G2" s="161"/>
      <c r="H2" s="161"/>
      <c r="I2" s="161"/>
      <c r="J2" s="161"/>
      <c r="K2" s="161"/>
      <c r="L2" s="161"/>
      <c r="P2" s="5"/>
    </row>
    <row r="3" spans="1:19" s="5" customFormat="1" ht="15.75" thickBot="1" x14ac:dyDescent="0.3">
      <c r="F3" s="161"/>
      <c r="G3" s="161"/>
      <c r="H3" s="161"/>
      <c r="I3" s="161"/>
      <c r="J3" s="161"/>
      <c r="K3" s="161"/>
      <c r="L3" s="161"/>
    </row>
    <row r="4" spans="1:19" x14ac:dyDescent="0.25">
      <c r="A4" s="198" t="s">
        <v>239</v>
      </c>
      <c r="B4" s="199"/>
      <c r="C4" s="199"/>
      <c r="D4" s="199"/>
      <c r="E4" s="199"/>
      <c r="F4" s="194" t="s">
        <v>290</v>
      </c>
      <c r="G4" s="194"/>
      <c r="H4" s="194"/>
      <c r="I4" s="194"/>
      <c r="J4" s="194"/>
      <c r="K4" s="194"/>
      <c r="L4" s="194"/>
      <c r="M4" s="194"/>
      <c r="N4" s="194"/>
      <c r="O4" s="194"/>
      <c r="P4" s="195"/>
    </row>
    <row r="5" spans="1:19" ht="15.75" x14ac:dyDescent="0.25">
      <c r="A5" s="44"/>
      <c r="B5" s="43"/>
      <c r="C5" s="25"/>
      <c r="D5" s="26"/>
      <c r="E5" s="26"/>
      <c r="F5" s="173">
        <v>2013</v>
      </c>
      <c r="G5" s="174"/>
      <c r="H5" s="174"/>
      <c r="I5" s="174"/>
      <c r="J5" s="174"/>
      <c r="K5" s="174"/>
      <c r="L5" s="174"/>
      <c r="M5" s="174"/>
      <c r="N5" s="174"/>
      <c r="O5" s="174"/>
      <c r="P5" s="175"/>
    </row>
    <row r="6" spans="1:19" x14ac:dyDescent="0.25">
      <c r="A6" s="10"/>
      <c r="B6" s="28" t="s">
        <v>5</v>
      </c>
      <c r="C6" s="87" t="s">
        <v>60</v>
      </c>
      <c r="D6" s="99" t="s">
        <v>324</v>
      </c>
      <c r="E6" s="87" t="s">
        <v>440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86</v>
      </c>
      <c r="L6" s="2" t="s">
        <v>199</v>
      </c>
      <c r="M6" s="2" t="s">
        <v>200</v>
      </c>
      <c r="N6" s="2" t="s">
        <v>201</v>
      </c>
      <c r="O6" s="2" t="s">
        <v>202</v>
      </c>
      <c r="P6" s="27" t="s">
        <v>12</v>
      </c>
    </row>
    <row r="7" spans="1:19" x14ac:dyDescent="0.25">
      <c r="A7" s="36">
        <v>1</v>
      </c>
      <c r="B7" s="71" t="s">
        <v>45</v>
      </c>
      <c r="C7" s="8" t="s">
        <v>84</v>
      </c>
      <c r="D7" s="91" t="s">
        <v>250</v>
      </c>
      <c r="E7" s="92"/>
      <c r="F7" s="60">
        <v>80.03</v>
      </c>
      <c r="G7" s="21"/>
      <c r="H7" s="21">
        <v>82.19</v>
      </c>
      <c r="I7" s="21"/>
      <c r="J7" s="21"/>
      <c r="K7" s="21"/>
      <c r="L7" s="21">
        <v>93.43</v>
      </c>
      <c r="M7" s="21"/>
      <c r="N7" s="57">
        <v>90.082999999999998</v>
      </c>
      <c r="O7" s="57">
        <v>82.302999999999997</v>
      </c>
      <c r="P7" s="58">
        <f t="shared" ref="P7:P38" si="0">IF(E7="ELIMINADO",0,SUM(F7:O7))</f>
        <v>428.036</v>
      </c>
      <c r="Q7" s="19"/>
    </row>
    <row r="8" spans="1:19" x14ac:dyDescent="0.25">
      <c r="A8" s="36">
        <v>2</v>
      </c>
      <c r="B8" s="71" t="s">
        <v>319</v>
      </c>
      <c r="C8" s="8" t="s">
        <v>320</v>
      </c>
      <c r="D8" s="91" t="s">
        <v>1</v>
      </c>
      <c r="E8" s="91"/>
      <c r="F8" s="60"/>
      <c r="G8" s="22"/>
      <c r="H8" s="22">
        <v>61.8</v>
      </c>
      <c r="I8" s="22"/>
      <c r="J8" s="21">
        <v>82.25</v>
      </c>
      <c r="K8" s="21"/>
      <c r="L8" s="21">
        <v>93.43</v>
      </c>
      <c r="M8" s="21"/>
      <c r="N8" s="57">
        <v>90.082999999999998</v>
      </c>
      <c r="O8" s="57">
        <v>82.302999999999997</v>
      </c>
      <c r="P8" s="58">
        <f t="shared" si="0"/>
        <v>409.86599999999999</v>
      </c>
      <c r="Q8" s="19"/>
    </row>
    <row r="9" spans="1:19" x14ac:dyDescent="0.25">
      <c r="A9" s="36">
        <v>3</v>
      </c>
      <c r="B9" s="71"/>
      <c r="C9" s="8" t="s">
        <v>392</v>
      </c>
      <c r="D9" s="91" t="s">
        <v>391</v>
      </c>
      <c r="E9" s="91"/>
      <c r="F9" s="60"/>
      <c r="G9" s="21">
        <v>88</v>
      </c>
      <c r="H9" s="21"/>
      <c r="I9" s="21">
        <v>44</v>
      </c>
      <c r="J9" s="21"/>
      <c r="K9" s="21">
        <v>42</v>
      </c>
      <c r="L9" s="21">
        <v>40.26</v>
      </c>
      <c r="M9" s="21">
        <v>45.2</v>
      </c>
      <c r="N9" s="57"/>
      <c r="O9" s="57">
        <v>41.95</v>
      </c>
      <c r="P9" s="58">
        <f t="shared" si="0"/>
        <v>301.40999999999997</v>
      </c>
      <c r="Q9" s="19"/>
    </row>
    <row r="10" spans="1:19" x14ac:dyDescent="0.25">
      <c r="A10" s="36">
        <v>4</v>
      </c>
      <c r="B10" s="71" t="s">
        <v>424</v>
      </c>
      <c r="C10" s="8" t="s">
        <v>425</v>
      </c>
      <c r="D10" s="91" t="s">
        <v>431</v>
      </c>
      <c r="E10" s="91"/>
      <c r="F10" s="60"/>
      <c r="G10" s="21"/>
      <c r="H10" s="21"/>
      <c r="I10" s="21"/>
      <c r="J10" s="21">
        <v>81.25</v>
      </c>
      <c r="K10" s="21"/>
      <c r="L10" s="21"/>
      <c r="M10" s="21"/>
      <c r="N10" s="57">
        <v>90.082999999999998</v>
      </c>
      <c r="O10" s="57">
        <v>82.302999999999997</v>
      </c>
      <c r="P10" s="58">
        <f t="shared" si="0"/>
        <v>253.636</v>
      </c>
      <c r="Q10" s="19"/>
    </row>
    <row r="11" spans="1:19" x14ac:dyDescent="0.25">
      <c r="A11" s="36">
        <v>5</v>
      </c>
      <c r="B11" s="71"/>
      <c r="C11" s="8" t="s">
        <v>373</v>
      </c>
      <c r="D11" s="91" t="s">
        <v>363</v>
      </c>
      <c r="E11" s="91"/>
      <c r="F11" s="60"/>
      <c r="G11" s="21">
        <v>44</v>
      </c>
      <c r="H11" s="21"/>
      <c r="I11" s="21">
        <v>44</v>
      </c>
      <c r="J11" s="21">
        <v>62</v>
      </c>
      <c r="K11" s="21"/>
      <c r="L11" s="21"/>
      <c r="M11" s="21">
        <v>67.8</v>
      </c>
      <c r="N11" s="57"/>
      <c r="O11" s="57"/>
      <c r="P11" s="58">
        <f t="shared" si="0"/>
        <v>217.8</v>
      </c>
      <c r="Q11" s="19"/>
    </row>
    <row r="12" spans="1:19" x14ac:dyDescent="0.25">
      <c r="A12" s="36">
        <v>6</v>
      </c>
      <c r="B12" s="71"/>
      <c r="C12" s="8" t="s">
        <v>371</v>
      </c>
      <c r="D12" s="91" t="s">
        <v>361</v>
      </c>
      <c r="E12" s="92"/>
      <c r="F12" s="60"/>
      <c r="G12" s="21">
        <v>44</v>
      </c>
      <c r="H12" s="21"/>
      <c r="I12" s="21">
        <v>44</v>
      </c>
      <c r="J12" s="21"/>
      <c r="K12" s="21">
        <v>42</v>
      </c>
      <c r="L12" s="21"/>
      <c r="M12" s="21"/>
      <c r="N12" s="57"/>
      <c r="O12" s="57">
        <v>82.302999999999997</v>
      </c>
      <c r="P12" s="58">
        <f t="shared" si="0"/>
        <v>212.303</v>
      </c>
      <c r="Q12" s="19"/>
    </row>
    <row r="13" spans="1:19" x14ac:dyDescent="0.25">
      <c r="A13" s="36">
        <v>7</v>
      </c>
      <c r="B13" s="71" t="s">
        <v>420</v>
      </c>
      <c r="C13" s="8" t="s">
        <v>421</v>
      </c>
      <c r="D13" s="91" t="s">
        <v>163</v>
      </c>
      <c r="E13" s="92"/>
      <c r="F13" s="60"/>
      <c r="G13" s="21"/>
      <c r="H13" s="21"/>
      <c r="I13" s="21"/>
      <c r="J13" s="21">
        <v>42.11</v>
      </c>
      <c r="K13" s="21"/>
      <c r="L13" s="21">
        <v>40.26</v>
      </c>
      <c r="M13" s="21">
        <v>45.2</v>
      </c>
      <c r="N13" s="57"/>
      <c r="O13" s="57">
        <v>41.95</v>
      </c>
      <c r="P13" s="58">
        <f t="shared" si="0"/>
        <v>169.52</v>
      </c>
      <c r="Q13" s="19"/>
      <c r="S13" s="88"/>
    </row>
    <row r="14" spans="1:19" x14ac:dyDescent="0.25">
      <c r="A14" s="36">
        <v>8</v>
      </c>
      <c r="B14" s="71" t="s">
        <v>20</v>
      </c>
      <c r="C14" s="8" t="s">
        <v>53</v>
      </c>
      <c r="D14" s="91" t="s">
        <v>115</v>
      </c>
      <c r="E14" s="91"/>
      <c r="F14" s="60"/>
      <c r="G14" s="21"/>
      <c r="H14" s="21">
        <v>61.8</v>
      </c>
      <c r="I14" s="21"/>
      <c r="J14" s="21"/>
      <c r="K14" s="21"/>
      <c r="L14" s="21">
        <v>40.26</v>
      </c>
      <c r="M14" s="21"/>
      <c r="N14" s="57"/>
      <c r="O14" s="57">
        <v>60.59</v>
      </c>
      <c r="P14" s="58">
        <f t="shared" si="0"/>
        <v>162.65</v>
      </c>
      <c r="Q14" s="19"/>
    </row>
    <row r="15" spans="1:19" x14ac:dyDescent="0.25">
      <c r="A15" s="36">
        <v>9</v>
      </c>
      <c r="B15" s="71" t="s">
        <v>459</v>
      </c>
      <c r="C15" s="8" t="s">
        <v>458</v>
      </c>
      <c r="D15" s="91" t="s">
        <v>51</v>
      </c>
      <c r="E15" s="91"/>
      <c r="F15" s="60"/>
      <c r="G15" s="21"/>
      <c r="H15" s="21"/>
      <c r="I15" s="21"/>
      <c r="J15" s="22"/>
      <c r="K15" s="21"/>
      <c r="L15" s="21">
        <v>61.16</v>
      </c>
      <c r="M15" s="21"/>
      <c r="N15" s="57"/>
      <c r="O15" s="57">
        <v>82.302999999999997</v>
      </c>
      <c r="P15" s="58">
        <f t="shared" si="0"/>
        <v>143.46299999999999</v>
      </c>
      <c r="Q15" s="19"/>
    </row>
    <row r="16" spans="1:19" x14ac:dyDescent="0.25">
      <c r="A16" s="36">
        <v>10</v>
      </c>
      <c r="B16" s="71"/>
      <c r="C16" s="8" t="s">
        <v>410</v>
      </c>
      <c r="D16" s="91" t="s">
        <v>402</v>
      </c>
      <c r="E16" s="91"/>
      <c r="F16" s="60"/>
      <c r="G16" s="21"/>
      <c r="H16" s="21"/>
      <c r="I16" s="21">
        <v>44</v>
      </c>
      <c r="J16" s="21"/>
      <c r="K16" s="21">
        <v>42</v>
      </c>
      <c r="L16" s="21"/>
      <c r="M16" s="21">
        <v>45.2</v>
      </c>
      <c r="N16" s="57"/>
      <c r="O16" s="57"/>
      <c r="P16" s="58">
        <f t="shared" si="0"/>
        <v>131.19999999999999</v>
      </c>
      <c r="Q16" s="19"/>
    </row>
    <row r="17" spans="1:17" x14ac:dyDescent="0.25">
      <c r="A17" s="36">
        <v>11</v>
      </c>
      <c r="B17" s="71" t="s">
        <v>223</v>
      </c>
      <c r="C17" s="8" t="s">
        <v>224</v>
      </c>
      <c r="D17" s="91" t="s">
        <v>395</v>
      </c>
      <c r="E17" s="92"/>
      <c r="F17" s="60"/>
      <c r="G17" s="21"/>
      <c r="H17" s="21">
        <v>99.01</v>
      </c>
      <c r="I17" s="21"/>
      <c r="J17" s="21"/>
      <c r="K17" s="21"/>
      <c r="L17" s="21"/>
      <c r="M17" s="21"/>
      <c r="N17" s="57"/>
      <c r="O17" s="59"/>
      <c r="P17" s="58">
        <f t="shared" si="0"/>
        <v>99.01</v>
      </c>
      <c r="Q17" s="19"/>
    </row>
    <row r="18" spans="1:17" x14ac:dyDescent="0.25">
      <c r="A18" s="36">
        <v>12</v>
      </c>
      <c r="B18" s="71"/>
      <c r="C18" s="72" t="s">
        <v>260</v>
      </c>
      <c r="D18" s="92" t="s">
        <v>163</v>
      </c>
      <c r="E18" s="91"/>
      <c r="F18" s="59"/>
      <c r="G18" s="22">
        <v>44</v>
      </c>
      <c r="H18" s="22"/>
      <c r="I18" s="22"/>
      <c r="J18" s="22"/>
      <c r="K18" s="22"/>
      <c r="L18" s="22"/>
      <c r="M18" s="22">
        <v>45.2</v>
      </c>
      <c r="N18" s="59"/>
      <c r="O18" s="57"/>
      <c r="P18" s="58">
        <f t="shared" si="0"/>
        <v>89.2</v>
      </c>
      <c r="Q18" s="19"/>
    </row>
    <row r="19" spans="1:17" x14ac:dyDescent="0.25">
      <c r="A19" s="36">
        <v>13</v>
      </c>
      <c r="B19" s="71"/>
      <c r="C19" s="72" t="s">
        <v>369</v>
      </c>
      <c r="D19" s="92" t="s">
        <v>357</v>
      </c>
      <c r="E19" s="92"/>
      <c r="F19" s="59"/>
      <c r="G19" s="22">
        <v>44</v>
      </c>
      <c r="H19" s="22"/>
      <c r="I19" s="22">
        <v>44</v>
      </c>
      <c r="J19" s="22"/>
      <c r="K19" s="22"/>
      <c r="L19" s="22"/>
      <c r="M19" s="22"/>
      <c r="N19" s="59"/>
      <c r="O19" s="59"/>
      <c r="P19" s="58">
        <f t="shared" si="0"/>
        <v>88</v>
      </c>
      <c r="Q19" s="19"/>
    </row>
    <row r="20" spans="1:17" x14ac:dyDescent="0.25">
      <c r="A20" s="36">
        <v>14</v>
      </c>
      <c r="B20" s="71"/>
      <c r="C20" s="72" t="s">
        <v>450</v>
      </c>
      <c r="D20" s="92" t="s">
        <v>204</v>
      </c>
      <c r="E20" s="92"/>
      <c r="F20" s="59"/>
      <c r="G20" s="22"/>
      <c r="H20" s="22"/>
      <c r="I20" s="22"/>
      <c r="J20" s="22"/>
      <c r="K20" s="22">
        <v>42</v>
      </c>
      <c r="L20" s="22"/>
      <c r="M20" s="22"/>
      <c r="N20" s="59">
        <v>41.945999999999998</v>
      </c>
      <c r="O20" s="59"/>
      <c r="P20" s="58">
        <f t="shared" si="0"/>
        <v>83.945999999999998</v>
      </c>
      <c r="Q20" s="19"/>
    </row>
    <row r="21" spans="1:17" x14ac:dyDescent="0.25">
      <c r="A21" s="36">
        <v>15</v>
      </c>
      <c r="B21" s="71" t="s">
        <v>475</v>
      </c>
      <c r="C21" s="72" t="s">
        <v>476</v>
      </c>
      <c r="D21" s="92" t="s">
        <v>396</v>
      </c>
      <c r="E21" s="92"/>
      <c r="F21" s="59"/>
      <c r="G21" s="22"/>
      <c r="H21" s="22"/>
      <c r="I21" s="22"/>
      <c r="J21" s="22"/>
      <c r="K21" s="22"/>
      <c r="L21" s="22">
        <v>40.26</v>
      </c>
      <c r="M21" s="22"/>
      <c r="N21" s="59"/>
      <c r="O21" s="59">
        <v>41.95</v>
      </c>
      <c r="P21" s="58">
        <f t="shared" si="0"/>
        <v>82.210000000000008</v>
      </c>
      <c r="Q21" s="19"/>
    </row>
    <row r="22" spans="1:17" x14ac:dyDescent="0.25">
      <c r="A22" s="36">
        <v>16</v>
      </c>
      <c r="B22" s="71" t="s">
        <v>33</v>
      </c>
      <c r="C22" s="72" t="s">
        <v>120</v>
      </c>
      <c r="D22" s="92"/>
      <c r="E22" s="92"/>
      <c r="F22" s="59"/>
      <c r="G22" s="22"/>
      <c r="H22" s="22">
        <v>82.19</v>
      </c>
      <c r="I22" s="22"/>
      <c r="J22" s="22"/>
      <c r="K22" s="22"/>
      <c r="L22" s="22"/>
      <c r="M22" s="22"/>
      <c r="N22" s="59"/>
      <c r="O22" s="59"/>
      <c r="P22" s="58">
        <f t="shared" si="0"/>
        <v>82.19</v>
      </c>
      <c r="Q22" s="19"/>
    </row>
    <row r="23" spans="1:17" x14ac:dyDescent="0.25">
      <c r="A23" s="36">
        <v>17</v>
      </c>
      <c r="B23" s="71"/>
      <c r="C23" s="72" t="s">
        <v>542</v>
      </c>
      <c r="D23" s="92" t="s">
        <v>547</v>
      </c>
      <c r="E23" s="92"/>
      <c r="F23" s="59"/>
      <c r="G23" s="22"/>
      <c r="H23" s="22"/>
      <c r="I23" s="22"/>
      <c r="J23" s="22"/>
      <c r="K23" s="22"/>
      <c r="L23" s="22"/>
      <c r="M23" s="22">
        <v>67.8</v>
      </c>
      <c r="N23" s="59"/>
      <c r="O23" s="59"/>
      <c r="P23" s="58">
        <f t="shared" si="0"/>
        <v>67.8</v>
      </c>
      <c r="Q23" s="19"/>
    </row>
    <row r="24" spans="1:17" x14ac:dyDescent="0.25">
      <c r="A24" s="36">
        <v>18</v>
      </c>
      <c r="B24" s="71" t="s">
        <v>271</v>
      </c>
      <c r="C24" s="75" t="s">
        <v>272</v>
      </c>
      <c r="D24" s="93" t="s">
        <v>87</v>
      </c>
      <c r="E24" s="91"/>
      <c r="F24" s="59">
        <v>47.62</v>
      </c>
      <c r="G24" s="22"/>
      <c r="H24" s="22"/>
      <c r="I24" s="22"/>
      <c r="J24" s="22"/>
      <c r="K24" s="22"/>
      <c r="L24" s="22"/>
      <c r="M24" s="22"/>
      <c r="N24" s="59"/>
      <c r="O24" s="59"/>
      <c r="P24" s="58">
        <f t="shared" si="0"/>
        <v>47.62</v>
      </c>
      <c r="Q24" s="19"/>
    </row>
    <row r="25" spans="1:17" x14ac:dyDescent="0.25">
      <c r="A25" s="36">
        <v>19</v>
      </c>
      <c r="B25" s="74" t="s">
        <v>145</v>
      </c>
      <c r="C25" s="72" t="s">
        <v>146</v>
      </c>
      <c r="D25" s="92"/>
      <c r="E25" s="91"/>
      <c r="F25" s="59">
        <v>47.62</v>
      </c>
      <c r="G25" s="22"/>
      <c r="H25" s="22"/>
      <c r="I25" s="22"/>
      <c r="J25" s="22"/>
      <c r="K25" s="22"/>
      <c r="L25" s="22"/>
      <c r="M25" s="22"/>
      <c r="N25" s="59"/>
      <c r="O25" s="57"/>
      <c r="P25" s="58">
        <f t="shared" si="0"/>
        <v>47.62</v>
      </c>
      <c r="Q25" s="19"/>
    </row>
    <row r="26" spans="1:17" x14ac:dyDescent="0.25">
      <c r="A26" s="36">
        <v>20</v>
      </c>
      <c r="B26" s="71"/>
      <c r="C26" s="72" t="s">
        <v>368</v>
      </c>
      <c r="D26" s="92" t="s">
        <v>356</v>
      </c>
      <c r="E26" s="92"/>
      <c r="F26" s="59"/>
      <c r="G26" s="22">
        <v>44</v>
      </c>
      <c r="H26" s="22"/>
      <c r="I26" s="22"/>
      <c r="J26" s="22"/>
      <c r="K26" s="22"/>
      <c r="L26" s="22"/>
      <c r="M26" s="22"/>
      <c r="N26" s="57"/>
      <c r="O26" s="59"/>
      <c r="P26" s="58">
        <f t="shared" si="0"/>
        <v>44</v>
      </c>
      <c r="Q26" s="19"/>
    </row>
    <row r="27" spans="1:17" x14ac:dyDescent="0.25">
      <c r="A27" s="36">
        <v>21</v>
      </c>
      <c r="B27" s="71"/>
      <c r="C27" s="72" t="s">
        <v>372</v>
      </c>
      <c r="D27" s="92" t="s">
        <v>362</v>
      </c>
      <c r="E27" s="92"/>
      <c r="F27" s="59"/>
      <c r="G27" s="22">
        <v>44</v>
      </c>
      <c r="H27" s="22"/>
      <c r="I27" s="22"/>
      <c r="J27" s="22"/>
      <c r="K27" s="22"/>
      <c r="L27" s="22"/>
      <c r="M27" s="22"/>
      <c r="N27" s="59"/>
      <c r="O27" s="59"/>
      <c r="P27" s="58">
        <f t="shared" si="0"/>
        <v>44</v>
      </c>
      <c r="Q27" s="19"/>
    </row>
    <row r="28" spans="1:17" x14ac:dyDescent="0.25">
      <c r="A28" s="36">
        <v>22</v>
      </c>
      <c r="B28" s="71"/>
      <c r="C28" s="72" t="s">
        <v>407</v>
      </c>
      <c r="D28" s="92" t="s">
        <v>401</v>
      </c>
      <c r="E28" s="92"/>
      <c r="F28" s="22"/>
      <c r="G28" s="22"/>
      <c r="H28" s="22"/>
      <c r="I28" s="22">
        <v>44</v>
      </c>
      <c r="J28" s="22"/>
      <c r="K28" s="22"/>
      <c r="L28" s="22"/>
      <c r="M28" s="22"/>
      <c r="N28" s="59"/>
      <c r="O28" s="59"/>
      <c r="P28" s="58">
        <f t="shared" si="0"/>
        <v>44</v>
      </c>
      <c r="Q28" s="19"/>
    </row>
    <row r="29" spans="1:17" x14ac:dyDescent="0.25">
      <c r="A29" s="36">
        <v>23</v>
      </c>
      <c r="B29" s="71" t="s">
        <v>418</v>
      </c>
      <c r="C29" s="72" t="s">
        <v>419</v>
      </c>
      <c r="D29" s="92" t="s">
        <v>415</v>
      </c>
      <c r="E29" s="92"/>
      <c r="F29" s="59"/>
      <c r="G29" s="22"/>
      <c r="H29" s="22"/>
      <c r="I29" s="22"/>
      <c r="J29" s="22">
        <v>42.11</v>
      </c>
      <c r="K29" s="22"/>
      <c r="L29" s="22"/>
      <c r="M29" s="22"/>
      <c r="N29" s="59"/>
      <c r="O29" s="59"/>
      <c r="P29" s="58">
        <f t="shared" si="0"/>
        <v>42.11</v>
      </c>
      <c r="Q29" s="19"/>
    </row>
    <row r="30" spans="1:17" x14ac:dyDescent="0.25">
      <c r="A30" s="36">
        <v>24</v>
      </c>
      <c r="B30" s="71" t="s">
        <v>422</v>
      </c>
      <c r="C30" s="72" t="s">
        <v>423</v>
      </c>
      <c r="D30" s="92" t="s">
        <v>163</v>
      </c>
      <c r="E30" s="92"/>
      <c r="F30" s="59"/>
      <c r="G30" s="22"/>
      <c r="H30" s="22"/>
      <c r="I30" s="22"/>
      <c r="J30" s="22">
        <v>42.11</v>
      </c>
      <c r="K30" s="22"/>
      <c r="L30" s="22"/>
      <c r="M30" s="22"/>
      <c r="N30" s="59"/>
      <c r="O30" s="59"/>
      <c r="P30" s="58">
        <f t="shared" si="0"/>
        <v>42.11</v>
      </c>
      <c r="Q30" s="19"/>
    </row>
    <row r="31" spans="1:17" x14ac:dyDescent="0.25">
      <c r="A31" s="36">
        <v>25</v>
      </c>
      <c r="B31" s="71" t="s">
        <v>562</v>
      </c>
      <c r="C31" s="72" t="s">
        <v>563</v>
      </c>
      <c r="D31" s="92" t="s">
        <v>482</v>
      </c>
      <c r="E31" s="92"/>
      <c r="F31" s="59"/>
      <c r="G31" s="22"/>
      <c r="H31" s="22"/>
      <c r="I31" s="22"/>
      <c r="J31" s="22"/>
      <c r="K31" s="22"/>
      <c r="L31" s="22"/>
      <c r="M31" s="22"/>
      <c r="N31" s="59"/>
      <c r="O31" s="59">
        <v>41.95</v>
      </c>
      <c r="P31" s="58">
        <f t="shared" si="0"/>
        <v>41.95</v>
      </c>
      <c r="Q31" s="19"/>
    </row>
    <row r="32" spans="1:17" x14ac:dyDescent="0.25">
      <c r="A32" s="36">
        <v>26</v>
      </c>
      <c r="B32" s="71" t="s">
        <v>525</v>
      </c>
      <c r="C32" s="72" t="s">
        <v>523</v>
      </c>
      <c r="D32" s="92" t="s">
        <v>527</v>
      </c>
      <c r="E32" s="92"/>
      <c r="F32" s="59"/>
      <c r="G32" s="22"/>
      <c r="H32" s="22"/>
      <c r="I32" s="22"/>
      <c r="J32" s="22"/>
      <c r="K32" s="22"/>
      <c r="L32" s="22"/>
      <c r="M32" s="22"/>
      <c r="N32" s="59"/>
      <c r="O32" s="59">
        <v>41.95</v>
      </c>
      <c r="P32" s="58">
        <f t="shared" si="0"/>
        <v>41.95</v>
      </c>
      <c r="Q32" s="19"/>
    </row>
    <row r="33" spans="1:17" x14ac:dyDescent="0.25">
      <c r="A33" s="36">
        <v>27</v>
      </c>
      <c r="B33" s="71" t="s">
        <v>564</v>
      </c>
      <c r="C33" s="72" t="s">
        <v>565</v>
      </c>
      <c r="D33" s="92" t="s">
        <v>401</v>
      </c>
      <c r="E33" s="92"/>
      <c r="F33" s="59"/>
      <c r="G33" s="22"/>
      <c r="H33" s="22"/>
      <c r="I33" s="22"/>
      <c r="J33" s="22"/>
      <c r="K33" s="22"/>
      <c r="L33" s="22"/>
      <c r="M33" s="22"/>
      <c r="N33" s="59"/>
      <c r="O33" s="59">
        <v>41.95</v>
      </c>
      <c r="P33" s="58">
        <f t="shared" si="0"/>
        <v>41.95</v>
      </c>
      <c r="Q33" s="19"/>
    </row>
    <row r="34" spans="1:17" x14ac:dyDescent="0.25">
      <c r="A34" s="36">
        <v>28</v>
      </c>
      <c r="B34" s="71" t="s">
        <v>566</v>
      </c>
      <c r="C34" s="72" t="s">
        <v>567</v>
      </c>
      <c r="D34" s="92" t="s">
        <v>558</v>
      </c>
      <c r="E34" s="92"/>
      <c r="F34" s="59"/>
      <c r="G34" s="22"/>
      <c r="H34" s="22"/>
      <c r="I34" s="22"/>
      <c r="J34" s="22"/>
      <c r="K34" s="22"/>
      <c r="L34" s="22"/>
      <c r="M34" s="22"/>
      <c r="N34" s="59"/>
      <c r="O34" s="59">
        <v>41.95</v>
      </c>
      <c r="P34" s="58">
        <f t="shared" si="0"/>
        <v>41.95</v>
      </c>
      <c r="Q34" s="19"/>
    </row>
    <row r="35" spans="1:17" x14ac:dyDescent="0.25">
      <c r="A35" s="36">
        <v>29</v>
      </c>
      <c r="B35" s="71" t="s">
        <v>569</v>
      </c>
      <c r="C35" s="72" t="s">
        <v>568</v>
      </c>
      <c r="D35" s="92" t="s">
        <v>354</v>
      </c>
      <c r="E35" s="92"/>
      <c r="F35" s="59"/>
      <c r="G35" s="22"/>
      <c r="H35" s="22"/>
      <c r="I35" s="22"/>
      <c r="J35" s="22"/>
      <c r="K35" s="22"/>
      <c r="L35" s="22"/>
      <c r="M35" s="22"/>
      <c r="N35" s="59"/>
      <c r="O35" s="59">
        <v>41.95</v>
      </c>
      <c r="P35" s="58">
        <f t="shared" si="0"/>
        <v>41.95</v>
      </c>
      <c r="Q35" s="19"/>
    </row>
    <row r="36" spans="1:17" x14ac:dyDescent="0.25">
      <c r="A36" s="36">
        <v>30</v>
      </c>
      <c r="B36" s="71" t="s">
        <v>520</v>
      </c>
      <c r="C36" s="72" t="s">
        <v>521</v>
      </c>
      <c r="D36" s="92" t="s">
        <v>1</v>
      </c>
      <c r="E36" s="92"/>
      <c r="F36" s="59"/>
      <c r="G36" s="22"/>
      <c r="H36" s="22"/>
      <c r="I36" s="22"/>
      <c r="J36" s="22"/>
      <c r="K36" s="22"/>
      <c r="L36" s="22"/>
      <c r="M36" s="22"/>
      <c r="N36" s="59">
        <v>41.945999999999998</v>
      </c>
      <c r="O36" s="59"/>
      <c r="P36" s="58">
        <f t="shared" si="0"/>
        <v>41.945999999999998</v>
      </c>
      <c r="Q36" s="19"/>
    </row>
    <row r="37" spans="1:17" x14ac:dyDescent="0.25">
      <c r="A37" s="36">
        <v>31</v>
      </c>
      <c r="B37" s="71" t="s">
        <v>522</v>
      </c>
      <c r="C37" s="72" t="s">
        <v>523</v>
      </c>
      <c r="D37" s="92" t="s">
        <v>524</v>
      </c>
      <c r="E37" s="92"/>
      <c r="F37" s="59"/>
      <c r="G37" s="22"/>
      <c r="H37" s="22"/>
      <c r="I37" s="22"/>
      <c r="J37" s="22"/>
      <c r="K37" s="22"/>
      <c r="L37" s="22"/>
      <c r="M37" s="22"/>
      <c r="N37" s="59">
        <v>41.945999999999998</v>
      </c>
      <c r="O37" s="59"/>
      <c r="P37" s="58">
        <f t="shared" si="0"/>
        <v>41.945999999999998</v>
      </c>
      <c r="Q37" s="19"/>
    </row>
    <row r="38" spans="1:17" x14ac:dyDescent="0.25">
      <c r="A38" s="36">
        <v>32</v>
      </c>
      <c r="B38" s="71" t="s">
        <v>322</v>
      </c>
      <c r="C38" s="72" t="s">
        <v>323</v>
      </c>
      <c r="D38" s="92" t="s">
        <v>311</v>
      </c>
      <c r="E38" s="92"/>
      <c r="F38" s="59"/>
      <c r="G38" s="22"/>
      <c r="H38" s="22">
        <v>41.41</v>
      </c>
      <c r="I38" s="22"/>
      <c r="J38" s="22"/>
      <c r="K38" s="22"/>
      <c r="L38" s="22"/>
      <c r="M38" s="22"/>
      <c r="N38" s="59"/>
      <c r="O38" s="59"/>
      <c r="P38" s="58">
        <f t="shared" si="0"/>
        <v>41.41</v>
      </c>
      <c r="Q38" s="19"/>
    </row>
    <row r="39" spans="1:17" x14ac:dyDescent="0.25">
      <c r="A39" s="36">
        <v>33</v>
      </c>
      <c r="B39" s="71" t="s">
        <v>254</v>
      </c>
      <c r="C39" s="72" t="s">
        <v>255</v>
      </c>
      <c r="D39" s="92" t="s">
        <v>394</v>
      </c>
      <c r="E39" s="92" t="s">
        <v>289</v>
      </c>
      <c r="F39" s="59">
        <v>47.62</v>
      </c>
      <c r="G39" s="22"/>
      <c r="H39" s="22"/>
      <c r="I39" s="22"/>
      <c r="J39" s="22">
        <v>82.25</v>
      </c>
      <c r="K39" s="22"/>
      <c r="L39" s="22"/>
      <c r="M39" s="22"/>
      <c r="N39" s="59"/>
      <c r="O39" s="59">
        <v>60.59</v>
      </c>
      <c r="P39" s="58">
        <f t="shared" ref="P39:P70" si="1">IF(E39="ELIMINADO",0,SUM(F39:O39))</f>
        <v>0</v>
      </c>
      <c r="Q39" s="19"/>
    </row>
    <row r="40" spans="1:17" x14ac:dyDescent="0.25">
      <c r="A40" s="36">
        <v>34</v>
      </c>
      <c r="B40" s="71"/>
      <c r="C40" s="72" t="s">
        <v>374</v>
      </c>
      <c r="D40" s="92" t="s">
        <v>350</v>
      </c>
      <c r="E40" s="92" t="s">
        <v>289</v>
      </c>
      <c r="F40" s="59"/>
      <c r="G40" s="22">
        <v>44</v>
      </c>
      <c r="H40" s="22"/>
      <c r="I40" s="22">
        <v>44</v>
      </c>
      <c r="J40" s="22"/>
      <c r="K40" s="22">
        <v>42</v>
      </c>
      <c r="L40" s="22"/>
      <c r="M40" s="22"/>
      <c r="N40" s="59"/>
      <c r="O40" s="59"/>
      <c r="P40" s="58">
        <f t="shared" si="1"/>
        <v>0</v>
      </c>
      <c r="Q40" s="19"/>
    </row>
    <row r="41" spans="1:17" x14ac:dyDescent="0.25">
      <c r="A41" s="36">
        <v>35</v>
      </c>
      <c r="B41" s="71" t="s">
        <v>111</v>
      </c>
      <c r="C41" s="72" t="s">
        <v>2</v>
      </c>
      <c r="D41" s="92" t="s">
        <v>393</v>
      </c>
      <c r="E41" s="92" t="s">
        <v>289</v>
      </c>
      <c r="F41" s="59">
        <v>80.03</v>
      </c>
      <c r="G41" s="22"/>
      <c r="H41" s="22">
        <v>99.01</v>
      </c>
      <c r="I41" s="22"/>
      <c r="J41" s="22"/>
      <c r="K41" s="22">
        <v>83</v>
      </c>
      <c r="L41" s="22"/>
      <c r="M41" s="22"/>
      <c r="N41" s="59">
        <v>121.91499999999998</v>
      </c>
      <c r="O41" s="59"/>
      <c r="P41" s="58">
        <f t="shared" si="1"/>
        <v>0</v>
      </c>
      <c r="Q41" s="19"/>
    </row>
    <row r="42" spans="1:17" x14ac:dyDescent="0.25">
      <c r="A42" s="36">
        <v>36</v>
      </c>
      <c r="B42" s="71" t="s">
        <v>21</v>
      </c>
      <c r="C42" s="72" t="s">
        <v>15</v>
      </c>
      <c r="D42" s="92" t="s">
        <v>157</v>
      </c>
      <c r="E42" s="92" t="s">
        <v>289</v>
      </c>
      <c r="F42" s="59">
        <v>47.62</v>
      </c>
      <c r="G42" s="97"/>
      <c r="H42" s="97">
        <v>41.41</v>
      </c>
      <c r="I42" s="22">
        <v>59.18</v>
      </c>
      <c r="J42" s="22"/>
      <c r="K42" s="22"/>
      <c r="L42" s="22">
        <v>93.43</v>
      </c>
      <c r="M42" s="22"/>
      <c r="N42" s="59"/>
      <c r="O42" s="59"/>
      <c r="P42" s="58">
        <f t="shared" si="1"/>
        <v>0</v>
      </c>
      <c r="Q42" s="19"/>
    </row>
    <row r="43" spans="1:17" x14ac:dyDescent="0.25">
      <c r="A43" s="36">
        <v>37</v>
      </c>
      <c r="B43" s="71" t="s">
        <v>165</v>
      </c>
      <c r="C43" s="72" t="s">
        <v>166</v>
      </c>
      <c r="D43" s="92" t="s">
        <v>161</v>
      </c>
      <c r="E43" s="92" t="s">
        <v>289</v>
      </c>
      <c r="F43" s="59"/>
      <c r="G43" s="22"/>
      <c r="H43" s="22">
        <v>82.19</v>
      </c>
      <c r="I43" s="22"/>
      <c r="J43" s="22">
        <v>82.25</v>
      </c>
      <c r="K43" s="22"/>
      <c r="L43" s="22"/>
      <c r="M43" s="22"/>
      <c r="N43" s="59"/>
      <c r="O43" s="59"/>
      <c r="P43" s="58">
        <f t="shared" si="1"/>
        <v>0</v>
      </c>
      <c r="Q43" s="19"/>
    </row>
    <row r="44" spans="1:17" x14ac:dyDescent="0.25">
      <c r="A44" s="36">
        <v>38</v>
      </c>
      <c r="B44" s="71" t="s">
        <v>49</v>
      </c>
      <c r="C44" s="72" t="s">
        <v>74</v>
      </c>
      <c r="D44" s="92" t="s">
        <v>394</v>
      </c>
      <c r="E44" s="92" t="s">
        <v>289</v>
      </c>
      <c r="F44" s="59">
        <v>80.03</v>
      </c>
      <c r="G44" s="22"/>
      <c r="H44" s="22">
        <v>82.19</v>
      </c>
      <c r="I44" s="22"/>
      <c r="J44" s="22"/>
      <c r="K44" s="22"/>
      <c r="L44" s="22"/>
      <c r="M44" s="22"/>
      <c r="N44" s="59"/>
      <c r="O44" s="59"/>
      <c r="P44" s="58">
        <f t="shared" si="1"/>
        <v>0</v>
      </c>
      <c r="Q44" s="19"/>
    </row>
    <row r="45" spans="1:17" x14ac:dyDescent="0.25">
      <c r="A45" s="36">
        <v>39</v>
      </c>
      <c r="B45" s="71" t="s">
        <v>259</v>
      </c>
      <c r="C45" s="72" t="s">
        <v>260</v>
      </c>
      <c r="D45" s="92" t="s">
        <v>393</v>
      </c>
      <c r="E45" s="92" t="s">
        <v>289</v>
      </c>
      <c r="F45" s="59">
        <v>47.62</v>
      </c>
      <c r="G45" s="22"/>
      <c r="H45" s="22"/>
      <c r="I45" s="22"/>
      <c r="J45" s="22"/>
      <c r="K45" s="22"/>
      <c r="L45" s="22">
        <v>40.26</v>
      </c>
      <c r="M45" s="22"/>
      <c r="N45" s="59"/>
      <c r="O45" s="59"/>
      <c r="P45" s="58">
        <f t="shared" si="1"/>
        <v>0</v>
      </c>
      <c r="Q45" s="19"/>
    </row>
    <row r="46" spans="1:17" x14ac:dyDescent="0.25">
      <c r="A46" s="36">
        <v>40</v>
      </c>
      <c r="B46" s="71" t="s">
        <v>48</v>
      </c>
      <c r="C46" s="72" t="s">
        <v>119</v>
      </c>
      <c r="D46" s="92" t="s">
        <v>314</v>
      </c>
      <c r="E46" s="92" t="s">
        <v>289</v>
      </c>
      <c r="F46" s="59"/>
      <c r="G46" s="22"/>
      <c r="H46" s="22">
        <v>82.19</v>
      </c>
      <c r="I46" s="22"/>
      <c r="J46" s="22"/>
      <c r="K46" s="22"/>
      <c r="L46" s="22"/>
      <c r="M46" s="22"/>
      <c r="N46" s="59"/>
      <c r="O46" s="59"/>
      <c r="P46" s="58">
        <f t="shared" si="1"/>
        <v>0</v>
      </c>
      <c r="Q46" s="19"/>
    </row>
    <row r="47" spans="1:17" x14ac:dyDescent="0.25">
      <c r="A47" s="36">
        <v>41</v>
      </c>
      <c r="B47" s="71" t="s">
        <v>177</v>
      </c>
      <c r="C47" s="72" t="s">
        <v>178</v>
      </c>
      <c r="D47" s="92" t="s">
        <v>219</v>
      </c>
      <c r="E47" s="92" t="s">
        <v>289</v>
      </c>
      <c r="F47" s="22"/>
      <c r="G47" s="22"/>
      <c r="H47" s="22"/>
      <c r="I47" s="22"/>
      <c r="J47" s="22"/>
      <c r="K47" s="22"/>
      <c r="L47" s="22"/>
      <c r="M47" s="22"/>
      <c r="N47" s="59"/>
      <c r="O47" s="59"/>
      <c r="P47" s="58">
        <f t="shared" si="1"/>
        <v>0</v>
      </c>
      <c r="Q47" s="19"/>
    </row>
    <row r="48" spans="1:17" x14ac:dyDescent="0.25">
      <c r="A48" s="36">
        <v>42</v>
      </c>
      <c r="B48" s="71"/>
      <c r="C48" s="72" t="s">
        <v>408</v>
      </c>
      <c r="D48" s="92" t="s">
        <v>405</v>
      </c>
      <c r="E48" s="92" t="s">
        <v>289</v>
      </c>
      <c r="F48" s="59"/>
      <c r="G48" s="22"/>
      <c r="H48" s="22"/>
      <c r="I48" s="22">
        <v>44</v>
      </c>
      <c r="J48" s="22"/>
      <c r="K48" s="22"/>
      <c r="L48" s="22"/>
      <c r="M48" s="22"/>
      <c r="N48" s="59"/>
      <c r="O48" s="59"/>
      <c r="P48" s="58">
        <f t="shared" si="1"/>
        <v>0</v>
      </c>
      <c r="Q48" s="19"/>
    </row>
    <row r="49" spans="1:17" x14ac:dyDescent="0.25">
      <c r="A49" s="36">
        <v>43</v>
      </c>
      <c r="B49" s="71" t="s">
        <v>23</v>
      </c>
      <c r="C49" s="72" t="s">
        <v>110</v>
      </c>
      <c r="D49" s="92" t="s">
        <v>482</v>
      </c>
      <c r="E49" s="92" t="s">
        <v>289</v>
      </c>
      <c r="F49" s="59"/>
      <c r="G49" s="22"/>
      <c r="H49" s="22"/>
      <c r="I49" s="22"/>
      <c r="J49" s="22"/>
      <c r="K49" s="22"/>
      <c r="L49" s="22"/>
      <c r="M49" s="22"/>
      <c r="N49" s="59"/>
      <c r="O49" s="59"/>
      <c r="P49" s="58">
        <f t="shared" si="1"/>
        <v>0</v>
      </c>
      <c r="Q49" s="19"/>
    </row>
    <row r="50" spans="1:17" x14ac:dyDescent="0.25">
      <c r="A50" s="36">
        <v>44</v>
      </c>
      <c r="B50" s="71"/>
      <c r="C50" s="72" t="s">
        <v>364</v>
      </c>
      <c r="D50" s="92" t="s">
        <v>352</v>
      </c>
      <c r="E50" s="92" t="s">
        <v>289</v>
      </c>
      <c r="F50" s="59"/>
      <c r="G50" s="22">
        <v>44</v>
      </c>
      <c r="H50" s="22"/>
      <c r="I50" s="22">
        <v>63</v>
      </c>
      <c r="J50" s="22"/>
      <c r="K50" s="22"/>
      <c r="L50" s="22"/>
      <c r="M50" s="22"/>
      <c r="N50" s="59"/>
      <c r="O50" s="59"/>
      <c r="P50" s="58">
        <f t="shared" si="1"/>
        <v>0</v>
      </c>
      <c r="Q50" s="19"/>
    </row>
    <row r="51" spans="1:17" x14ac:dyDescent="0.25">
      <c r="A51" s="36">
        <v>45</v>
      </c>
      <c r="B51" s="71" t="s">
        <v>281</v>
      </c>
      <c r="C51" s="72" t="s">
        <v>282</v>
      </c>
      <c r="D51" s="92" t="s">
        <v>203</v>
      </c>
      <c r="E51" s="92" t="s">
        <v>289</v>
      </c>
      <c r="F51" s="59">
        <v>80.03</v>
      </c>
      <c r="G51" s="22"/>
      <c r="H51" s="22"/>
      <c r="I51" s="22"/>
      <c r="J51" s="22"/>
      <c r="K51" s="22"/>
      <c r="L51" s="22"/>
      <c r="M51" s="22"/>
      <c r="N51" s="59"/>
      <c r="O51" s="59"/>
      <c r="P51" s="58">
        <f t="shared" si="1"/>
        <v>0</v>
      </c>
      <c r="Q51" s="19"/>
    </row>
    <row r="52" spans="1:17" x14ac:dyDescent="0.25">
      <c r="A52" s="36">
        <v>46</v>
      </c>
      <c r="B52" s="71" t="s">
        <v>134</v>
      </c>
      <c r="C52" s="72" t="s">
        <v>135</v>
      </c>
      <c r="D52" s="92" t="s">
        <v>474</v>
      </c>
      <c r="E52" s="92" t="s">
        <v>289</v>
      </c>
      <c r="F52" s="59"/>
      <c r="G52" s="22"/>
      <c r="H52" s="22"/>
      <c r="I52" s="22"/>
      <c r="J52" s="22"/>
      <c r="K52" s="22"/>
      <c r="L52" s="22"/>
      <c r="M52" s="22"/>
      <c r="N52" s="59"/>
      <c r="O52" s="59"/>
      <c r="P52" s="58">
        <f t="shared" si="1"/>
        <v>0</v>
      </c>
      <c r="Q52" s="19"/>
    </row>
    <row r="53" spans="1:17" x14ac:dyDescent="0.25">
      <c r="A53" s="36">
        <v>47</v>
      </c>
      <c r="B53" s="71" t="s">
        <v>345</v>
      </c>
      <c r="C53" s="72" t="s">
        <v>346</v>
      </c>
      <c r="D53" s="92" t="s">
        <v>147</v>
      </c>
      <c r="E53" s="92" t="s">
        <v>289</v>
      </c>
      <c r="F53" s="59"/>
      <c r="G53" s="22"/>
      <c r="H53" s="22">
        <v>82.19</v>
      </c>
      <c r="I53" s="22"/>
      <c r="J53" s="22"/>
      <c r="K53" s="22"/>
      <c r="L53" s="22"/>
      <c r="M53" s="22"/>
      <c r="N53" s="59"/>
      <c r="O53" s="59"/>
      <c r="P53" s="58">
        <f t="shared" si="1"/>
        <v>0</v>
      </c>
      <c r="Q53" s="19"/>
    </row>
    <row r="54" spans="1:17" x14ac:dyDescent="0.25">
      <c r="A54" s="36">
        <v>48</v>
      </c>
      <c r="B54" s="71" t="s">
        <v>309</v>
      </c>
      <c r="C54" s="72" t="s">
        <v>310</v>
      </c>
      <c r="D54" s="92" t="s">
        <v>519</v>
      </c>
      <c r="E54" s="92" t="s">
        <v>289</v>
      </c>
      <c r="F54" s="59"/>
      <c r="G54" s="22"/>
      <c r="H54" s="22">
        <v>82.19</v>
      </c>
      <c r="I54" s="22"/>
      <c r="J54" s="22">
        <v>82.25</v>
      </c>
      <c r="K54" s="22"/>
      <c r="L54" s="22"/>
      <c r="M54" s="22"/>
      <c r="N54" s="59"/>
      <c r="O54" s="59"/>
      <c r="P54" s="58">
        <f t="shared" si="1"/>
        <v>0</v>
      </c>
      <c r="Q54" s="19"/>
    </row>
    <row r="55" spans="1:17" x14ac:dyDescent="0.25">
      <c r="A55" s="36">
        <v>49</v>
      </c>
      <c r="B55" s="71" t="s">
        <v>125</v>
      </c>
      <c r="C55" s="72" t="s">
        <v>126</v>
      </c>
      <c r="D55" s="92" t="s">
        <v>26</v>
      </c>
      <c r="E55" s="92" t="s">
        <v>289</v>
      </c>
      <c r="F55" s="59">
        <v>80.03</v>
      </c>
      <c r="G55" s="22"/>
      <c r="H55" s="22">
        <v>99.01</v>
      </c>
      <c r="I55" s="22"/>
      <c r="J55" s="22"/>
      <c r="K55" s="22"/>
      <c r="L55" s="22"/>
      <c r="M55" s="22"/>
      <c r="N55" s="59"/>
      <c r="O55" s="59"/>
      <c r="P55" s="58">
        <f t="shared" si="1"/>
        <v>0</v>
      </c>
      <c r="Q55" s="19"/>
    </row>
    <row r="56" spans="1:17" x14ac:dyDescent="0.25">
      <c r="A56" s="36">
        <v>50</v>
      </c>
      <c r="B56" s="71"/>
      <c r="C56" s="72" t="s">
        <v>453</v>
      </c>
      <c r="D56" s="92" t="s">
        <v>358</v>
      </c>
      <c r="E56" s="92" t="s">
        <v>289</v>
      </c>
      <c r="F56" s="59"/>
      <c r="G56" s="22"/>
      <c r="H56" s="22"/>
      <c r="I56" s="22"/>
      <c r="J56" s="22"/>
      <c r="K56" s="22"/>
      <c r="L56" s="22"/>
      <c r="M56" s="22"/>
      <c r="N56" s="59"/>
      <c r="O56" s="59"/>
      <c r="P56" s="58">
        <f t="shared" si="1"/>
        <v>0</v>
      </c>
      <c r="Q56" s="19"/>
    </row>
    <row r="57" spans="1:17" x14ac:dyDescent="0.25">
      <c r="A57" s="36">
        <v>51</v>
      </c>
      <c r="B57" s="71"/>
      <c r="C57" s="72" t="s">
        <v>379</v>
      </c>
      <c r="D57" s="92"/>
      <c r="E57" s="92" t="s">
        <v>289</v>
      </c>
      <c r="F57" s="59"/>
      <c r="G57" s="22"/>
      <c r="H57" s="22"/>
      <c r="I57" s="22"/>
      <c r="J57" s="22"/>
      <c r="K57" s="22"/>
      <c r="L57" s="22"/>
      <c r="M57" s="22"/>
      <c r="N57" s="59"/>
      <c r="O57" s="59"/>
      <c r="P57" s="58">
        <f t="shared" si="1"/>
        <v>0</v>
      </c>
      <c r="Q57" s="19"/>
    </row>
    <row r="58" spans="1:17" x14ac:dyDescent="0.25">
      <c r="A58" s="36">
        <v>52</v>
      </c>
      <c r="B58" s="71" t="s">
        <v>330</v>
      </c>
      <c r="C58" s="72" t="s">
        <v>331</v>
      </c>
      <c r="D58" s="92"/>
      <c r="E58" s="92" t="s">
        <v>289</v>
      </c>
      <c r="F58" s="59"/>
      <c r="G58" s="22"/>
      <c r="H58" s="22"/>
      <c r="I58" s="22"/>
      <c r="J58" s="22"/>
      <c r="K58" s="22"/>
      <c r="L58" s="22"/>
      <c r="M58" s="22"/>
      <c r="N58" s="59"/>
      <c r="O58" s="59"/>
      <c r="P58" s="58">
        <f t="shared" si="1"/>
        <v>0</v>
      </c>
      <c r="Q58" s="19"/>
    </row>
    <row r="59" spans="1:17" x14ac:dyDescent="0.25">
      <c r="A59" s="36">
        <v>53</v>
      </c>
      <c r="B59" s="71" t="s">
        <v>283</v>
      </c>
      <c r="C59" s="72" t="s">
        <v>284</v>
      </c>
      <c r="D59" s="92"/>
      <c r="E59" s="92" t="s">
        <v>289</v>
      </c>
      <c r="F59" s="59"/>
      <c r="G59" s="22"/>
      <c r="H59" s="22"/>
      <c r="I59" s="22"/>
      <c r="J59" s="22"/>
      <c r="K59" s="22"/>
      <c r="L59" s="22"/>
      <c r="M59" s="22"/>
      <c r="N59" s="59"/>
      <c r="O59" s="59"/>
      <c r="P59" s="58">
        <f t="shared" si="1"/>
        <v>0</v>
      </c>
      <c r="Q59" s="19"/>
    </row>
    <row r="60" spans="1:17" x14ac:dyDescent="0.25">
      <c r="A60" s="36">
        <v>54</v>
      </c>
      <c r="B60" s="71"/>
      <c r="C60" s="72" t="s">
        <v>385</v>
      </c>
      <c r="D60" s="92" t="s">
        <v>386</v>
      </c>
      <c r="E60" s="92" t="s">
        <v>289</v>
      </c>
      <c r="F60" s="59"/>
      <c r="G60" s="22"/>
      <c r="H60" s="22"/>
      <c r="I60" s="22"/>
      <c r="J60" s="22"/>
      <c r="K60" s="22"/>
      <c r="L60" s="22"/>
      <c r="M60" s="22"/>
      <c r="N60" s="59"/>
      <c r="O60" s="59"/>
      <c r="P60" s="58">
        <f t="shared" si="1"/>
        <v>0</v>
      </c>
      <c r="Q60" s="19"/>
    </row>
    <row r="61" spans="1:17" x14ac:dyDescent="0.25">
      <c r="A61" s="36">
        <v>55</v>
      </c>
      <c r="B61" s="71"/>
      <c r="C61" s="72" t="s">
        <v>380</v>
      </c>
      <c r="D61" s="92" t="s">
        <v>381</v>
      </c>
      <c r="E61" s="92" t="s">
        <v>289</v>
      </c>
      <c r="F61" s="59"/>
      <c r="G61" s="22"/>
      <c r="H61" s="22"/>
      <c r="I61" s="22"/>
      <c r="J61" s="22"/>
      <c r="K61" s="22"/>
      <c r="L61" s="22"/>
      <c r="M61" s="22"/>
      <c r="N61" s="59"/>
      <c r="O61" s="59"/>
      <c r="P61" s="58">
        <f t="shared" si="1"/>
        <v>0</v>
      </c>
      <c r="Q61" s="19"/>
    </row>
    <row r="62" spans="1:17" x14ac:dyDescent="0.25">
      <c r="A62" s="36">
        <v>56</v>
      </c>
      <c r="B62" s="71" t="s">
        <v>127</v>
      </c>
      <c r="C62" s="72" t="s">
        <v>128</v>
      </c>
      <c r="D62" s="92" t="s">
        <v>50</v>
      </c>
      <c r="E62" s="92" t="s">
        <v>289</v>
      </c>
      <c r="F62" s="59"/>
      <c r="G62" s="22"/>
      <c r="H62" s="22">
        <v>99.01</v>
      </c>
      <c r="I62" s="22"/>
      <c r="J62" s="22"/>
      <c r="K62" s="22"/>
      <c r="L62" s="22"/>
      <c r="M62" s="22"/>
      <c r="N62" s="59"/>
      <c r="O62" s="59"/>
      <c r="P62" s="58">
        <f t="shared" si="1"/>
        <v>0</v>
      </c>
      <c r="Q62" s="19"/>
    </row>
    <row r="63" spans="1:17" x14ac:dyDescent="0.25">
      <c r="A63" s="36">
        <v>57</v>
      </c>
      <c r="B63" s="71"/>
      <c r="C63" s="72" t="s">
        <v>387</v>
      </c>
      <c r="D63" s="92" t="s">
        <v>388</v>
      </c>
      <c r="E63" s="92" t="s">
        <v>289</v>
      </c>
      <c r="F63" s="59"/>
      <c r="G63" s="22"/>
      <c r="H63" s="22"/>
      <c r="I63" s="22"/>
      <c r="J63" s="22"/>
      <c r="K63" s="22"/>
      <c r="L63" s="22"/>
      <c r="M63" s="22"/>
      <c r="N63" s="59"/>
      <c r="O63" s="59"/>
      <c r="P63" s="58">
        <f t="shared" si="1"/>
        <v>0</v>
      </c>
      <c r="Q63" s="19"/>
    </row>
    <row r="64" spans="1:17" x14ac:dyDescent="0.25">
      <c r="A64" s="36">
        <v>58</v>
      </c>
      <c r="B64" s="71" t="s">
        <v>291</v>
      </c>
      <c r="C64" s="72" t="s">
        <v>292</v>
      </c>
      <c r="D64" s="92"/>
      <c r="E64" s="92" t="s">
        <v>289</v>
      </c>
      <c r="F64" s="22"/>
      <c r="G64" s="22"/>
      <c r="H64" s="22"/>
      <c r="I64" s="22"/>
      <c r="J64" s="22"/>
      <c r="K64" s="22"/>
      <c r="L64" s="22"/>
      <c r="M64" s="22"/>
      <c r="N64" s="59"/>
      <c r="O64" s="59"/>
      <c r="P64" s="58">
        <f t="shared" si="1"/>
        <v>0</v>
      </c>
      <c r="Q64" s="19"/>
    </row>
    <row r="65" spans="1:17" x14ac:dyDescent="0.25">
      <c r="A65" s="36">
        <v>59</v>
      </c>
      <c r="B65" s="71"/>
      <c r="C65" s="72" t="s">
        <v>409</v>
      </c>
      <c r="D65" s="92" t="s">
        <v>406</v>
      </c>
      <c r="E65" s="92" t="s">
        <v>289</v>
      </c>
      <c r="F65" s="59"/>
      <c r="G65" s="22"/>
      <c r="H65" s="22"/>
      <c r="I65" s="22">
        <v>44</v>
      </c>
      <c r="J65" s="22">
        <v>42.11</v>
      </c>
      <c r="K65" s="22"/>
      <c r="L65" s="22"/>
      <c r="M65" s="22"/>
      <c r="N65" s="59"/>
      <c r="O65" s="59"/>
      <c r="P65" s="58">
        <f t="shared" si="1"/>
        <v>0</v>
      </c>
      <c r="Q65" s="19"/>
    </row>
    <row r="66" spans="1:17" x14ac:dyDescent="0.25">
      <c r="A66" s="36">
        <v>60</v>
      </c>
      <c r="B66" s="71"/>
      <c r="C66" s="72" t="s">
        <v>409</v>
      </c>
      <c r="D66" s="92" t="s">
        <v>356</v>
      </c>
      <c r="E66" s="92" t="s">
        <v>289</v>
      </c>
      <c r="F66" s="59"/>
      <c r="G66" s="22"/>
      <c r="H66" s="22"/>
      <c r="I66" s="22"/>
      <c r="J66" s="22"/>
      <c r="K66" s="22"/>
      <c r="L66" s="22"/>
      <c r="M66" s="22"/>
      <c r="N66" s="59"/>
      <c r="O66" s="59"/>
      <c r="P66" s="58">
        <f t="shared" si="1"/>
        <v>0</v>
      </c>
      <c r="Q66" s="19"/>
    </row>
    <row r="67" spans="1:17" x14ac:dyDescent="0.25">
      <c r="A67" s="36">
        <v>61</v>
      </c>
      <c r="B67" s="71" t="s">
        <v>275</v>
      </c>
      <c r="C67" s="72" t="s">
        <v>276</v>
      </c>
      <c r="D67" s="92" t="s">
        <v>1</v>
      </c>
      <c r="E67" s="92" t="s">
        <v>289</v>
      </c>
      <c r="F67" s="59">
        <v>47.62</v>
      </c>
      <c r="G67" s="22"/>
      <c r="H67" s="22">
        <v>41.41</v>
      </c>
      <c r="I67" s="22"/>
      <c r="J67" s="22"/>
      <c r="K67" s="22"/>
      <c r="L67" s="22"/>
      <c r="M67" s="22"/>
      <c r="N67" s="59"/>
      <c r="O67" s="59"/>
      <c r="P67" s="58">
        <f t="shared" si="1"/>
        <v>0</v>
      </c>
      <c r="Q67" s="19"/>
    </row>
    <row r="68" spans="1:17" x14ac:dyDescent="0.25">
      <c r="A68" s="36">
        <v>62</v>
      </c>
      <c r="B68" s="71" t="s">
        <v>164</v>
      </c>
      <c r="C68" s="72" t="s">
        <v>167</v>
      </c>
      <c r="D68" s="92"/>
      <c r="E68" s="92" t="s">
        <v>289</v>
      </c>
      <c r="F68" s="59"/>
      <c r="G68" s="22"/>
      <c r="H68" s="22"/>
      <c r="I68" s="22"/>
      <c r="J68" s="22"/>
      <c r="K68" s="22"/>
      <c r="L68" s="22"/>
      <c r="M68" s="22"/>
      <c r="N68" s="59"/>
      <c r="O68" s="59"/>
      <c r="P68" s="58">
        <f t="shared" si="1"/>
        <v>0</v>
      </c>
      <c r="Q68" s="19"/>
    </row>
    <row r="69" spans="1:17" x14ac:dyDescent="0.25">
      <c r="A69" s="36">
        <v>63</v>
      </c>
      <c r="B69" s="71" t="s">
        <v>149</v>
      </c>
      <c r="C69" s="72" t="s">
        <v>138</v>
      </c>
      <c r="D69" s="92"/>
      <c r="E69" s="92" t="s">
        <v>289</v>
      </c>
      <c r="F69" s="59">
        <v>80.03</v>
      </c>
      <c r="G69" s="22"/>
      <c r="H69" s="22"/>
      <c r="I69" s="22"/>
      <c r="J69" s="22"/>
      <c r="K69" s="22"/>
      <c r="L69" s="22"/>
      <c r="M69" s="22"/>
      <c r="N69" s="59"/>
      <c r="O69" s="59"/>
      <c r="P69" s="58">
        <f t="shared" si="1"/>
        <v>0</v>
      </c>
      <c r="Q69" s="19"/>
    </row>
    <row r="70" spans="1:17" x14ac:dyDescent="0.25">
      <c r="A70" s="36">
        <v>64</v>
      </c>
      <c r="B70" s="71" t="s">
        <v>256</v>
      </c>
      <c r="C70" s="72" t="s">
        <v>257</v>
      </c>
      <c r="D70" s="92"/>
      <c r="E70" s="92" t="s">
        <v>289</v>
      </c>
      <c r="F70" s="59"/>
      <c r="G70" s="22"/>
      <c r="H70" s="22"/>
      <c r="I70" s="22"/>
      <c r="J70" s="22"/>
      <c r="K70" s="22"/>
      <c r="L70" s="22"/>
      <c r="M70" s="22"/>
      <c r="N70" s="59"/>
      <c r="O70" s="59"/>
      <c r="P70" s="58">
        <f t="shared" si="1"/>
        <v>0</v>
      </c>
      <c r="Q70" s="19"/>
    </row>
    <row r="71" spans="1:17" x14ac:dyDescent="0.25">
      <c r="A71" s="36">
        <v>65</v>
      </c>
      <c r="B71" s="71" t="s">
        <v>256</v>
      </c>
      <c r="C71" s="72" t="s">
        <v>257</v>
      </c>
      <c r="D71" s="92"/>
      <c r="E71" s="92" t="s">
        <v>289</v>
      </c>
      <c r="F71" s="59"/>
      <c r="G71" s="22"/>
      <c r="H71" s="22"/>
      <c r="I71" s="22"/>
      <c r="J71" s="22"/>
      <c r="K71" s="22"/>
      <c r="L71" s="22"/>
      <c r="M71" s="22"/>
      <c r="N71" s="59"/>
      <c r="O71" s="59"/>
      <c r="P71" s="58">
        <f t="shared" ref="P71:P102" si="2">IF(E71="ELIMINADO",0,SUM(F71:O71))</f>
        <v>0</v>
      </c>
      <c r="Q71" s="19"/>
    </row>
    <row r="72" spans="1:17" x14ac:dyDescent="0.25">
      <c r="A72" s="36">
        <v>66</v>
      </c>
      <c r="B72" s="71"/>
      <c r="C72" s="72" t="s">
        <v>366</v>
      </c>
      <c r="D72" s="92" t="s">
        <v>354</v>
      </c>
      <c r="E72" s="92" t="s">
        <v>289</v>
      </c>
      <c r="F72" s="59"/>
      <c r="G72" s="22"/>
      <c r="H72" s="22"/>
      <c r="I72" s="22"/>
      <c r="J72" s="22"/>
      <c r="K72" s="22"/>
      <c r="L72" s="22"/>
      <c r="M72" s="22"/>
      <c r="N72" s="59"/>
      <c r="O72" s="59"/>
      <c r="P72" s="58">
        <f t="shared" si="2"/>
        <v>0</v>
      </c>
      <c r="Q72" s="19"/>
    </row>
    <row r="73" spans="1:17" x14ac:dyDescent="0.25">
      <c r="A73" s="36">
        <v>67</v>
      </c>
      <c r="B73" s="71" t="s">
        <v>141</v>
      </c>
      <c r="C73" s="72" t="s">
        <v>142</v>
      </c>
      <c r="D73" s="92" t="s">
        <v>147</v>
      </c>
      <c r="E73" s="92" t="s">
        <v>289</v>
      </c>
      <c r="F73" s="59">
        <v>80.03</v>
      </c>
      <c r="G73" s="22"/>
      <c r="H73" s="22">
        <v>82.19</v>
      </c>
      <c r="I73" s="22"/>
      <c r="J73" s="22">
        <v>82.25</v>
      </c>
      <c r="K73" s="22"/>
      <c r="L73" s="22"/>
      <c r="M73" s="22"/>
      <c r="N73" s="59"/>
      <c r="O73" s="59"/>
      <c r="P73" s="58">
        <f t="shared" si="2"/>
        <v>0</v>
      </c>
      <c r="Q73" s="19"/>
    </row>
    <row r="74" spans="1:17" x14ac:dyDescent="0.25">
      <c r="A74" s="36">
        <v>68</v>
      </c>
      <c r="B74" s="71" t="s">
        <v>259</v>
      </c>
      <c r="C74" s="72" t="s">
        <v>463</v>
      </c>
      <c r="D74" s="92"/>
      <c r="E74" s="92" t="s">
        <v>289</v>
      </c>
      <c r="F74" s="59"/>
      <c r="G74" s="22"/>
      <c r="H74" s="22"/>
      <c r="I74" s="22"/>
      <c r="J74" s="22"/>
      <c r="K74" s="22"/>
      <c r="L74" s="22"/>
      <c r="M74" s="22"/>
      <c r="N74" s="59"/>
      <c r="O74" s="59"/>
      <c r="P74" s="58">
        <f t="shared" si="2"/>
        <v>0</v>
      </c>
      <c r="Q74" s="19"/>
    </row>
    <row r="75" spans="1:17" x14ac:dyDescent="0.25">
      <c r="A75" s="36">
        <v>69</v>
      </c>
      <c r="B75" s="71" t="s">
        <v>434</v>
      </c>
      <c r="C75" s="72" t="s">
        <v>435</v>
      </c>
      <c r="D75" s="92" t="s">
        <v>436</v>
      </c>
      <c r="E75" s="92" t="s">
        <v>289</v>
      </c>
      <c r="F75" s="59"/>
      <c r="G75" s="22"/>
      <c r="H75" s="22"/>
      <c r="I75" s="22"/>
      <c r="J75" s="22"/>
      <c r="K75" s="22"/>
      <c r="L75" s="22"/>
      <c r="M75" s="22"/>
      <c r="N75" s="59"/>
      <c r="O75" s="59"/>
      <c r="P75" s="58">
        <f t="shared" si="2"/>
        <v>0</v>
      </c>
      <c r="Q75" s="19"/>
    </row>
    <row r="76" spans="1:17" x14ac:dyDescent="0.25">
      <c r="A76" s="36">
        <v>70</v>
      </c>
      <c r="B76" s="71" t="s">
        <v>426</v>
      </c>
      <c r="C76" s="72" t="s">
        <v>427</v>
      </c>
      <c r="D76" s="92" t="s">
        <v>206</v>
      </c>
      <c r="E76" s="92" t="s">
        <v>289</v>
      </c>
      <c r="F76" s="59"/>
      <c r="G76" s="22"/>
      <c r="H76" s="22"/>
      <c r="I76" s="22"/>
      <c r="J76" s="22">
        <v>42.11</v>
      </c>
      <c r="K76" s="22"/>
      <c r="L76" s="22"/>
      <c r="M76" s="22"/>
      <c r="N76" s="59"/>
      <c r="O76" s="59">
        <v>41.95</v>
      </c>
      <c r="P76" s="58">
        <f t="shared" si="2"/>
        <v>0</v>
      </c>
      <c r="Q76" s="19"/>
    </row>
    <row r="77" spans="1:17" x14ac:dyDescent="0.25">
      <c r="A77" s="36">
        <v>71</v>
      </c>
      <c r="B77" s="71" t="s">
        <v>220</v>
      </c>
      <c r="C77" s="72" t="s">
        <v>221</v>
      </c>
      <c r="D77" s="92" t="s">
        <v>151</v>
      </c>
      <c r="E77" s="92" t="s">
        <v>289</v>
      </c>
      <c r="F77" s="59"/>
      <c r="G77" s="22"/>
      <c r="H77" s="22">
        <v>99.01</v>
      </c>
      <c r="I77" s="22"/>
      <c r="J77" s="22">
        <v>82.25</v>
      </c>
      <c r="K77" s="22"/>
      <c r="L77" s="22"/>
      <c r="M77" s="22"/>
      <c r="N77" s="59"/>
      <c r="O77" s="59"/>
      <c r="P77" s="58">
        <f t="shared" si="2"/>
        <v>0</v>
      </c>
      <c r="Q77" s="19"/>
    </row>
    <row r="78" spans="1:17" x14ac:dyDescent="0.25">
      <c r="A78" s="36">
        <v>72</v>
      </c>
      <c r="B78" s="71" t="s">
        <v>168</v>
      </c>
      <c r="C78" s="72" t="s">
        <v>16</v>
      </c>
      <c r="D78" s="92"/>
      <c r="E78" s="92" t="s">
        <v>289</v>
      </c>
      <c r="F78" s="59">
        <v>80.03</v>
      </c>
      <c r="G78" s="22"/>
      <c r="H78" s="22"/>
      <c r="I78" s="22"/>
      <c r="J78" s="22"/>
      <c r="K78" s="22"/>
      <c r="L78" s="22"/>
      <c r="M78" s="22"/>
      <c r="N78" s="59"/>
      <c r="O78" s="59"/>
      <c r="P78" s="58">
        <f t="shared" si="2"/>
        <v>0</v>
      </c>
      <c r="Q78" s="19"/>
    </row>
    <row r="79" spans="1:17" x14ac:dyDescent="0.25">
      <c r="A79" s="36">
        <v>73</v>
      </c>
      <c r="B79" s="71" t="s">
        <v>432</v>
      </c>
      <c r="C79" s="72" t="s">
        <v>433</v>
      </c>
      <c r="D79" s="92" t="s">
        <v>315</v>
      </c>
      <c r="E79" s="92" t="s">
        <v>289</v>
      </c>
      <c r="F79" s="59"/>
      <c r="G79" s="22"/>
      <c r="H79" s="22"/>
      <c r="I79" s="22"/>
      <c r="J79" s="22"/>
      <c r="K79" s="22"/>
      <c r="L79" s="22"/>
      <c r="M79" s="22"/>
      <c r="N79" s="59"/>
      <c r="O79" s="59"/>
      <c r="P79" s="58">
        <f t="shared" si="2"/>
        <v>0</v>
      </c>
      <c r="Q79" s="19"/>
    </row>
    <row r="80" spans="1:17" x14ac:dyDescent="0.25">
      <c r="A80" s="36">
        <v>74</v>
      </c>
      <c r="B80" s="71" t="s">
        <v>263</v>
      </c>
      <c r="C80" s="72" t="s">
        <v>264</v>
      </c>
      <c r="D80" s="92" t="s">
        <v>248</v>
      </c>
      <c r="E80" s="92" t="s">
        <v>289</v>
      </c>
      <c r="F80" s="59">
        <v>47.62</v>
      </c>
      <c r="G80" s="22"/>
      <c r="H80" s="22">
        <v>41.41</v>
      </c>
      <c r="I80" s="22"/>
      <c r="J80" s="22"/>
      <c r="K80" s="22"/>
      <c r="L80" s="22"/>
      <c r="M80" s="22"/>
      <c r="N80" s="59"/>
      <c r="O80" s="59"/>
      <c r="P80" s="58">
        <f t="shared" si="2"/>
        <v>0</v>
      </c>
      <c r="Q80" s="19"/>
    </row>
    <row r="81" spans="1:17" x14ac:dyDescent="0.25">
      <c r="A81" s="36">
        <v>75</v>
      </c>
      <c r="B81" s="71" t="s">
        <v>22</v>
      </c>
      <c r="C81" s="72" t="s">
        <v>36</v>
      </c>
      <c r="D81" s="92"/>
      <c r="E81" s="92" t="s">
        <v>289</v>
      </c>
      <c r="F81" s="59"/>
      <c r="G81" s="22"/>
      <c r="H81" s="22"/>
      <c r="I81" s="22"/>
      <c r="J81" s="22"/>
      <c r="K81" s="22"/>
      <c r="L81" s="22"/>
      <c r="M81" s="22"/>
      <c r="N81" s="59"/>
      <c r="O81" s="59"/>
      <c r="P81" s="58">
        <f t="shared" si="2"/>
        <v>0</v>
      </c>
      <c r="Q81" s="19"/>
    </row>
    <row r="82" spans="1:17" x14ac:dyDescent="0.25">
      <c r="A82" s="36">
        <v>76</v>
      </c>
      <c r="B82" s="71"/>
      <c r="C82" s="72" t="s">
        <v>383</v>
      </c>
      <c r="D82" s="92" t="s">
        <v>349</v>
      </c>
      <c r="E82" s="92" t="s">
        <v>289</v>
      </c>
      <c r="F82" s="59"/>
      <c r="G82" s="22"/>
      <c r="H82" s="22"/>
      <c r="I82" s="22"/>
      <c r="J82" s="22"/>
      <c r="K82" s="22"/>
      <c r="L82" s="22"/>
      <c r="M82" s="22"/>
      <c r="N82" s="59"/>
      <c r="O82" s="59"/>
      <c r="P82" s="58">
        <f t="shared" si="2"/>
        <v>0</v>
      </c>
      <c r="Q82" s="19"/>
    </row>
    <row r="83" spans="1:17" x14ac:dyDescent="0.25">
      <c r="A83" s="36">
        <v>77</v>
      </c>
      <c r="B83" s="71" t="s">
        <v>175</v>
      </c>
      <c r="C83" s="72" t="s">
        <v>176</v>
      </c>
      <c r="D83" s="92" t="s">
        <v>244</v>
      </c>
      <c r="E83" s="92" t="s">
        <v>289</v>
      </c>
      <c r="F83" s="59">
        <v>80.03</v>
      </c>
      <c r="G83" s="22"/>
      <c r="H83" s="22">
        <v>61.8</v>
      </c>
      <c r="I83" s="22"/>
      <c r="J83" s="22"/>
      <c r="K83" s="22"/>
      <c r="L83" s="22"/>
      <c r="M83" s="22"/>
      <c r="N83" s="59"/>
      <c r="O83" s="59"/>
      <c r="P83" s="58">
        <f t="shared" si="2"/>
        <v>0</v>
      </c>
      <c r="Q83" s="19"/>
    </row>
    <row r="84" spans="1:17" x14ac:dyDescent="0.25">
      <c r="A84" s="36">
        <v>78</v>
      </c>
      <c r="B84" s="71" t="s">
        <v>143</v>
      </c>
      <c r="C84" s="72" t="s">
        <v>144</v>
      </c>
      <c r="D84" s="92"/>
      <c r="E84" s="92" t="s">
        <v>289</v>
      </c>
      <c r="F84" s="59"/>
      <c r="G84" s="22"/>
      <c r="H84" s="22"/>
      <c r="I84" s="22"/>
      <c r="J84" s="22"/>
      <c r="K84" s="22"/>
      <c r="L84" s="22"/>
      <c r="M84" s="22"/>
      <c r="N84" s="59"/>
      <c r="O84" s="59"/>
      <c r="P84" s="58">
        <f t="shared" si="2"/>
        <v>0</v>
      </c>
      <c r="Q84" s="19"/>
    </row>
    <row r="85" spans="1:17" x14ac:dyDescent="0.25">
      <c r="A85" s="36">
        <v>79</v>
      </c>
      <c r="B85" s="71"/>
      <c r="C85" s="72" t="s">
        <v>376</v>
      </c>
      <c r="D85" s="92" t="s">
        <v>359</v>
      </c>
      <c r="E85" s="92" t="s">
        <v>289</v>
      </c>
      <c r="F85" s="59"/>
      <c r="G85" s="22"/>
      <c r="H85" s="22"/>
      <c r="I85" s="22"/>
      <c r="J85" s="22"/>
      <c r="K85" s="22"/>
      <c r="L85" s="22"/>
      <c r="M85" s="22"/>
      <c r="N85" s="59"/>
      <c r="O85" s="59"/>
      <c r="P85" s="58">
        <f t="shared" si="2"/>
        <v>0</v>
      </c>
      <c r="Q85" s="19"/>
    </row>
    <row r="86" spans="1:17" x14ac:dyDescent="0.25">
      <c r="A86" s="36">
        <v>80</v>
      </c>
      <c r="B86" s="71" t="s">
        <v>306</v>
      </c>
      <c r="C86" s="72" t="s">
        <v>307</v>
      </c>
      <c r="D86" s="92" t="s">
        <v>393</v>
      </c>
      <c r="E86" s="92" t="s">
        <v>289</v>
      </c>
      <c r="F86" s="59"/>
      <c r="G86" s="22"/>
      <c r="H86" s="22">
        <v>82.19</v>
      </c>
      <c r="I86" s="22"/>
      <c r="J86" s="22"/>
      <c r="K86" s="22"/>
      <c r="L86" s="22"/>
      <c r="M86" s="22"/>
      <c r="N86" s="59"/>
      <c r="O86" s="59"/>
      <c r="P86" s="58">
        <f t="shared" si="2"/>
        <v>0</v>
      </c>
      <c r="Q86" s="19"/>
    </row>
    <row r="87" spans="1:17" x14ac:dyDescent="0.25">
      <c r="A87" s="36">
        <v>81</v>
      </c>
      <c r="B87" s="71" t="s">
        <v>347</v>
      </c>
      <c r="C87" s="72" t="s">
        <v>348</v>
      </c>
      <c r="D87" s="92"/>
      <c r="E87" s="92" t="s">
        <v>289</v>
      </c>
      <c r="F87" s="59"/>
      <c r="G87" s="22"/>
      <c r="H87" s="22"/>
      <c r="I87" s="22"/>
      <c r="J87" s="22"/>
      <c r="K87" s="22"/>
      <c r="L87" s="22"/>
      <c r="M87" s="22"/>
      <c r="N87" s="59"/>
      <c r="O87" s="59"/>
      <c r="P87" s="58">
        <f t="shared" si="2"/>
        <v>0</v>
      </c>
      <c r="Q87" s="19"/>
    </row>
    <row r="88" spans="1:17" x14ac:dyDescent="0.25">
      <c r="A88" s="36">
        <v>82</v>
      </c>
      <c r="B88" s="71"/>
      <c r="C88" s="72" t="s">
        <v>452</v>
      </c>
      <c r="D88" s="92" t="s">
        <v>356</v>
      </c>
      <c r="E88" s="92" t="s">
        <v>289</v>
      </c>
      <c r="F88" s="59"/>
      <c r="G88" s="22"/>
      <c r="H88" s="22"/>
      <c r="I88" s="22"/>
      <c r="J88" s="22"/>
      <c r="K88" s="22"/>
      <c r="L88" s="22"/>
      <c r="M88" s="22"/>
      <c r="N88" s="59"/>
      <c r="O88" s="59"/>
      <c r="P88" s="58">
        <f t="shared" si="2"/>
        <v>0</v>
      </c>
      <c r="Q88" s="19"/>
    </row>
    <row r="89" spans="1:17" x14ac:dyDescent="0.25">
      <c r="A89" s="36">
        <v>83</v>
      </c>
      <c r="B89" s="71"/>
      <c r="C89" s="72" t="s">
        <v>454</v>
      </c>
      <c r="D89" s="92" t="s">
        <v>349</v>
      </c>
      <c r="E89" s="92" t="s">
        <v>289</v>
      </c>
      <c r="F89" s="59"/>
      <c r="G89" s="22"/>
      <c r="H89" s="22"/>
      <c r="I89" s="22"/>
      <c r="J89" s="22"/>
      <c r="K89" s="22"/>
      <c r="L89" s="22"/>
      <c r="M89" s="22"/>
      <c r="N89" s="59"/>
      <c r="O89" s="59"/>
      <c r="P89" s="58">
        <f t="shared" si="2"/>
        <v>0</v>
      </c>
      <c r="Q89" s="19"/>
    </row>
    <row r="90" spans="1:17" x14ac:dyDescent="0.25">
      <c r="A90" s="36">
        <v>84</v>
      </c>
      <c r="B90" s="71" t="s">
        <v>261</v>
      </c>
      <c r="C90" s="72" t="s">
        <v>262</v>
      </c>
      <c r="D90" s="92" t="s">
        <v>247</v>
      </c>
      <c r="E90" s="92" t="s">
        <v>289</v>
      </c>
      <c r="F90" s="59">
        <v>47.62</v>
      </c>
      <c r="G90" s="22"/>
      <c r="H90" s="22">
        <v>41.41</v>
      </c>
      <c r="I90" s="22"/>
      <c r="J90" s="22"/>
      <c r="K90" s="22"/>
      <c r="L90" s="22"/>
      <c r="M90" s="22"/>
      <c r="N90" s="59"/>
      <c r="O90" s="59"/>
      <c r="P90" s="58">
        <f t="shared" si="2"/>
        <v>0</v>
      </c>
      <c r="Q90" s="19"/>
    </row>
    <row r="91" spans="1:17" x14ac:dyDescent="0.25">
      <c r="A91" s="36">
        <v>85</v>
      </c>
      <c r="B91" s="71" t="s">
        <v>261</v>
      </c>
      <c r="C91" s="72" t="s">
        <v>325</v>
      </c>
      <c r="D91" s="92" t="s">
        <v>393</v>
      </c>
      <c r="E91" s="92" t="s">
        <v>289</v>
      </c>
      <c r="F91" s="59"/>
      <c r="G91" s="22"/>
      <c r="H91" s="22">
        <v>41.41</v>
      </c>
      <c r="I91" s="22"/>
      <c r="J91" s="22">
        <v>81.25</v>
      </c>
      <c r="K91" s="22">
        <v>83</v>
      </c>
      <c r="L91" s="22"/>
      <c r="M91" s="22"/>
      <c r="N91" s="59"/>
      <c r="O91" s="59"/>
      <c r="P91" s="58">
        <f t="shared" si="2"/>
        <v>0</v>
      </c>
      <c r="Q91" s="19"/>
    </row>
    <row r="92" spans="1:17" x14ac:dyDescent="0.25">
      <c r="A92" s="36">
        <v>86</v>
      </c>
      <c r="B92" s="71"/>
      <c r="C92" s="72" t="s">
        <v>365</v>
      </c>
      <c r="D92" s="92" t="s">
        <v>353</v>
      </c>
      <c r="E92" s="92" t="s">
        <v>289</v>
      </c>
      <c r="F92" s="59"/>
      <c r="G92" s="22">
        <v>44</v>
      </c>
      <c r="H92" s="22"/>
      <c r="I92" s="22"/>
      <c r="J92" s="22"/>
      <c r="K92" s="22"/>
      <c r="L92" s="22"/>
      <c r="M92" s="22"/>
      <c r="N92" s="59"/>
      <c r="O92" s="59"/>
      <c r="P92" s="58">
        <f t="shared" si="2"/>
        <v>0</v>
      </c>
      <c r="Q92" s="19"/>
    </row>
    <row r="93" spans="1:17" x14ac:dyDescent="0.25">
      <c r="A93" s="36">
        <v>87</v>
      </c>
      <c r="B93" s="71"/>
      <c r="C93" s="72" t="s">
        <v>389</v>
      </c>
      <c r="D93" s="92"/>
      <c r="E93" s="92" t="s">
        <v>289</v>
      </c>
      <c r="F93" s="59"/>
      <c r="G93" s="22"/>
      <c r="H93" s="22"/>
      <c r="I93" s="22"/>
      <c r="J93" s="22"/>
      <c r="K93" s="22"/>
      <c r="L93" s="22"/>
      <c r="M93" s="22"/>
      <c r="N93" s="59"/>
      <c r="O93" s="59"/>
      <c r="P93" s="58">
        <f t="shared" si="2"/>
        <v>0</v>
      </c>
      <c r="Q93" s="19"/>
    </row>
    <row r="94" spans="1:17" x14ac:dyDescent="0.25">
      <c r="A94" s="36">
        <v>88</v>
      </c>
      <c r="B94" s="71" t="s">
        <v>428</v>
      </c>
      <c r="C94" s="72" t="s">
        <v>429</v>
      </c>
      <c r="D94" s="92" t="s">
        <v>430</v>
      </c>
      <c r="E94" s="92" t="s">
        <v>289</v>
      </c>
      <c r="F94" s="59"/>
      <c r="G94" s="22"/>
      <c r="H94" s="22"/>
      <c r="I94" s="22"/>
      <c r="J94" s="22"/>
      <c r="K94" s="22"/>
      <c r="L94" s="22"/>
      <c r="M94" s="22"/>
      <c r="N94" s="59"/>
      <c r="O94" s="59"/>
      <c r="P94" s="58">
        <f t="shared" si="2"/>
        <v>0</v>
      </c>
      <c r="Q94" s="19"/>
    </row>
    <row r="95" spans="1:17" x14ac:dyDescent="0.25">
      <c r="A95" s="36">
        <v>89</v>
      </c>
      <c r="B95" s="71" t="s">
        <v>172</v>
      </c>
      <c r="C95" s="72" t="s">
        <v>173</v>
      </c>
      <c r="D95" s="92"/>
      <c r="E95" s="92" t="s">
        <v>289</v>
      </c>
      <c r="F95" s="59"/>
      <c r="G95" s="22"/>
      <c r="H95" s="22"/>
      <c r="I95" s="22"/>
      <c r="J95" s="22"/>
      <c r="K95" s="22"/>
      <c r="L95" s="22"/>
      <c r="M95" s="22"/>
      <c r="N95" s="59"/>
      <c r="O95" s="59"/>
      <c r="P95" s="58">
        <f t="shared" si="2"/>
        <v>0</v>
      </c>
      <c r="Q95" s="19"/>
    </row>
    <row r="96" spans="1:17" x14ac:dyDescent="0.25">
      <c r="A96" s="36">
        <v>90</v>
      </c>
      <c r="B96" s="71" t="s">
        <v>295</v>
      </c>
      <c r="C96" s="72" t="s">
        <v>296</v>
      </c>
      <c r="D96" s="92"/>
      <c r="E96" s="92" t="s">
        <v>289</v>
      </c>
      <c r="F96" s="59"/>
      <c r="G96" s="22"/>
      <c r="H96" s="22"/>
      <c r="I96" s="22"/>
      <c r="J96" s="22"/>
      <c r="K96" s="22"/>
      <c r="L96" s="22"/>
      <c r="M96" s="22"/>
      <c r="N96" s="59"/>
      <c r="O96" s="59"/>
      <c r="P96" s="58">
        <f t="shared" si="2"/>
        <v>0</v>
      </c>
      <c r="Q96" s="19"/>
    </row>
    <row r="97" spans="1:17" x14ac:dyDescent="0.25">
      <c r="A97" s="36">
        <v>91</v>
      </c>
      <c r="B97" s="71"/>
      <c r="C97" s="72" t="s">
        <v>460</v>
      </c>
      <c r="D97" s="92" t="s">
        <v>461</v>
      </c>
      <c r="E97" s="92" t="s">
        <v>289</v>
      </c>
      <c r="F97" s="59"/>
      <c r="G97" s="22"/>
      <c r="H97" s="22"/>
      <c r="I97" s="22"/>
      <c r="J97" s="22"/>
      <c r="K97" s="22"/>
      <c r="L97" s="22"/>
      <c r="M97" s="22"/>
      <c r="N97" s="59"/>
      <c r="O97" s="59"/>
      <c r="P97" s="58">
        <f t="shared" si="2"/>
        <v>0</v>
      </c>
      <c r="Q97" s="19"/>
    </row>
    <row r="98" spans="1:17" x14ac:dyDescent="0.25">
      <c r="A98" s="36">
        <v>92</v>
      </c>
      <c r="B98" s="71"/>
      <c r="C98" s="72" t="s">
        <v>367</v>
      </c>
      <c r="D98" s="92" t="s">
        <v>355</v>
      </c>
      <c r="E98" s="92" t="s">
        <v>289</v>
      </c>
      <c r="F98" s="59"/>
      <c r="G98" s="22">
        <v>44</v>
      </c>
      <c r="H98" s="22"/>
      <c r="I98" s="22"/>
      <c r="J98" s="22"/>
      <c r="K98" s="22"/>
      <c r="L98" s="22"/>
      <c r="M98" s="22"/>
      <c r="N98" s="59"/>
      <c r="O98" s="59"/>
      <c r="P98" s="58">
        <f t="shared" si="2"/>
        <v>0</v>
      </c>
      <c r="Q98" s="19"/>
    </row>
    <row r="99" spans="1:17" x14ac:dyDescent="0.25">
      <c r="A99" s="36">
        <v>93</v>
      </c>
      <c r="B99" s="71" t="s">
        <v>277</v>
      </c>
      <c r="C99" s="72" t="s">
        <v>278</v>
      </c>
      <c r="D99" s="92"/>
      <c r="E99" s="92" t="s">
        <v>289</v>
      </c>
      <c r="F99" s="22">
        <v>47.62</v>
      </c>
      <c r="G99" s="22"/>
      <c r="H99" s="22"/>
      <c r="I99" s="22"/>
      <c r="J99" s="22"/>
      <c r="K99" s="22"/>
      <c r="L99" s="22"/>
      <c r="M99" s="22"/>
      <c r="N99" s="59"/>
      <c r="O99" s="59"/>
      <c r="P99" s="58">
        <f t="shared" si="2"/>
        <v>0</v>
      </c>
      <c r="Q99" s="19"/>
    </row>
    <row r="100" spans="1:17" x14ac:dyDescent="0.25">
      <c r="A100" s="36">
        <v>94</v>
      </c>
      <c r="B100" s="71" t="s">
        <v>337</v>
      </c>
      <c r="C100" s="72" t="s">
        <v>338</v>
      </c>
      <c r="D100" s="92"/>
      <c r="E100" s="92" t="s">
        <v>289</v>
      </c>
      <c r="F100" s="59"/>
      <c r="G100" s="22"/>
      <c r="H100" s="22"/>
      <c r="I100" s="22"/>
      <c r="J100" s="22"/>
      <c r="K100" s="22"/>
      <c r="L100" s="22"/>
      <c r="M100" s="22"/>
      <c r="N100" s="59"/>
      <c r="O100" s="59"/>
      <c r="P100" s="58">
        <f t="shared" si="2"/>
        <v>0</v>
      </c>
      <c r="Q100" s="19"/>
    </row>
    <row r="101" spans="1:17" x14ac:dyDescent="0.25">
      <c r="A101" s="36">
        <v>95</v>
      </c>
      <c r="B101" s="71" t="s">
        <v>267</v>
      </c>
      <c r="C101" s="72" t="s">
        <v>268</v>
      </c>
      <c r="D101" s="92"/>
      <c r="E101" s="92" t="s">
        <v>289</v>
      </c>
      <c r="F101" s="22">
        <v>47.62</v>
      </c>
      <c r="G101" s="22"/>
      <c r="H101" s="22"/>
      <c r="I101" s="22"/>
      <c r="J101" s="22"/>
      <c r="K101" s="22"/>
      <c r="L101" s="22"/>
      <c r="M101" s="22"/>
      <c r="N101" s="59"/>
      <c r="O101" s="59"/>
      <c r="P101" s="58">
        <f t="shared" si="2"/>
        <v>0</v>
      </c>
      <c r="Q101" s="19"/>
    </row>
    <row r="102" spans="1:17" x14ac:dyDescent="0.25">
      <c r="A102" s="36">
        <v>96</v>
      </c>
      <c r="B102" s="71" t="s">
        <v>44</v>
      </c>
      <c r="C102" s="72" t="s">
        <v>27</v>
      </c>
      <c r="D102" s="92" t="s">
        <v>39</v>
      </c>
      <c r="E102" s="92" t="s">
        <v>289</v>
      </c>
      <c r="F102" s="59">
        <v>80.03</v>
      </c>
      <c r="G102" s="22"/>
      <c r="H102" s="22">
        <v>82.19</v>
      </c>
      <c r="I102" s="22"/>
      <c r="J102" s="22"/>
      <c r="K102" s="22"/>
      <c r="L102" s="22"/>
      <c r="M102" s="22"/>
      <c r="N102" s="59"/>
      <c r="O102" s="59"/>
      <c r="P102" s="58">
        <f t="shared" si="2"/>
        <v>0</v>
      </c>
      <c r="Q102" s="19"/>
    </row>
    <row r="103" spans="1:17" x14ac:dyDescent="0.25">
      <c r="A103" s="36">
        <v>97</v>
      </c>
      <c r="B103" s="71"/>
      <c r="C103" s="72" t="s">
        <v>412</v>
      </c>
      <c r="D103" s="92" t="s">
        <v>353</v>
      </c>
      <c r="E103" s="92" t="s">
        <v>289</v>
      </c>
      <c r="F103" s="59"/>
      <c r="G103" s="22"/>
      <c r="H103" s="22"/>
      <c r="I103" s="22"/>
      <c r="J103" s="22"/>
      <c r="K103" s="22"/>
      <c r="L103" s="22"/>
      <c r="M103" s="22"/>
      <c r="N103" s="59"/>
      <c r="O103" s="59"/>
      <c r="P103" s="58">
        <f t="shared" ref="P103:P134" si="3">IF(E103="ELIMINADO",0,SUM(F103:O103))</f>
        <v>0</v>
      </c>
      <c r="Q103" s="19"/>
    </row>
    <row r="104" spans="1:17" x14ac:dyDescent="0.25">
      <c r="A104" s="36">
        <v>98</v>
      </c>
      <c r="B104" s="71" t="s">
        <v>334</v>
      </c>
      <c r="C104" s="72" t="s">
        <v>335</v>
      </c>
      <c r="D104" s="92"/>
      <c r="E104" s="92" t="s">
        <v>289</v>
      </c>
      <c r="F104" s="59"/>
      <c r="G104" s="22"/>
      <c r="H104" s="22"/>
      <c r="I104" s="22"/>
      <c r="J104" s="22"/>
      <c r="K104" s="22"/>
      <c r="L104" s="22"/>
      <c r="M104" s="22"/>
      <c r="N104" s="59"/>
      <c r="O104" s="59"/>
      <c r="P104" s="58">
        <f t="shared" si="3"/>
        <v>0</v>
      </c>
      <c r="Q104" s="19"/>
    </row>
    <row r="105" spans="1:17" x14ac:dyDescent="0.25">
      <c r="A105" s="36">
        <v>99</v>
      </c>
      <c r="B105" s="71" t="s">
        <v>139</v>
      </c>
      <c r="C105" s="72" t="s">
        <v>301</v>
      </c>
      <c r="D105" s="92"/>
      <c r="E105" s="92" t="s">
        <v>289</v>
      </c>
      <c r="F105" s="59"/>
      <c r="G105" s="22"/>
      <c r="H105" s="22"/>
      <c r="I105" s="22"/>
      <c r="J105" s="22"/>
      <c r="K105" s="22"/>
      <c r="L105" s="22"/>
      <c r="M105" s="22"/>
      <c r="N105" s="59"/>
      <c r="O105" s="59"/>
      <c r="P105" s="58">
        <f t="shared" si="3"/>
        <v>0</v>
      </c>
      <c r="Q105" s="19"/>
    </row>
    <row r="106" spans="1:17" x14ac:dyDescent="0.25">
      <c r="A106" s="36">
        <v>100</v>
      </c>
      <c r="B106" s="71" t="s">
        <v>339</v>
      </c>
      <c r="C106" s="72" t="s">
        <v>340</v>
      </c>
      <c r="D106" s="92"/>
      <c r="E106" s="92" t="s">
        <v>289</v>
      </c>
      <c r="F106" s="59"/>
      <c r="G106" s="22"/>
      <c r="H106" s="22"/>
      <c r="I106" s="22"/>
      <c r="J106" s="22"/>
      <c r="K106" s="22"/>
      <c r="L106" s="22"/>
      <c r="M106" s="22"/>
      <c r="N106" s="59"/>
      <c r="O106" s="59"/>
      <c r="P106" s="58">
        <f t="shared" si="3"/>
        <v>0</v>
      </c>
      <c r="Q106" s="19"/>
    </row>
    <row r="107" spans="1:17" x14ac:dyDescent="0.25">
      <c r="A107" s="36">
        <v>101</v>
      </c>
      <c r="B107" s="71" t="s">
        <v>287</v>
      </c>
      <c r="C107" s="72" t="s">
        <v>288</v>
      </c>
      <c r="D107" s="92" t="s">
        <v>312</v>
      </c>
      <c r="E107" s="92" t="s">
        <v>289</v>
      </c>
      <c r="F107" s="59"/>
      <c r="G107" s="22"/>
      <c r="H107" s="22"/>
      <c r="I107" s="22"/>
      <c r="J107" s="22"/>
      <c r="K107" s="22"/>
      <c r="L107" s="22"/>
      <c r="M107" s="22"/>
      <c r="N107" s="59"/>
      <c r="O107" s="59"/>
      <c r="P107" s="58">
        <f t="shared" si="3"/>
        <v>0</v>
      </c>
      <c r="Q107" s="19"/>
    </row>
    <row r="108" spans="1:17" x14ac:dyDescent="0.25">
      <c r="A108" s="36">
        <v>102</v>
      </c>
      <c r="B108" s="71" t="s">
        <v>293</v>
      </c>
      <c r="C108" s="72" t="s">
        <v>294</v>
      </c>
      <c r="D108" s="92"/>
      <c r="E108" s="92" t="s">
        <v>289</v>
      </c>
      <c r="F108" s="59"/>
      <c r="G108" s="22"/>
      <c r="H108" s="22"/>
      <c r="I108" s="22"/>
      <c r="J108" s="22"/>
      <c r="K108" s="22"/>
      <c r="L108" s="22"/>
      <c r="M108" s="22"/>
      <c r="N108" s="59"/>
      <c r="O108" s="59"/>
      <c r="P108" s="58">
        <f t="shared" si="3"/>
        <v>0</v>
      </c>
      <c r="Q108" s="19"/>
    </row>
    <row r="109" spans="1:17" x14ac:dyDescent="0.25">
      <c r="A109" s="36">
        <v>103</v>
      </c>
      <c r="B109" s="71" t="s">
        <v>32</v>
      </c>
      <c r="C109" s="72" t="s">
        <v>85</v>
      </c>
      <c r="D109" s="92"/>
      <c r="E109" s="92" t="s">
        <v>289</v>
      </c>
      <c r="F109" s="59"/>
      <c r="G109" s="22"/>
      <c r="H109" s="22"/>
      <c r="I109" s="22"/>
      <c r="J109" s="22"/>
      <c r="K109" s="22"/>
      <c r="L109" s="22"/>
      <c r="M109" s="22"/>
      <c r="N109" s="59"/>
      <c r="O109" s="59"/>
      <c r="P109" s="58">
        <f t="shared" si="3"/>
        <v>0</v>
      </c>
      <c r="Q109" s="19"/>
    </row>
    <row r="110" spans="1:17" x14ac:dyDescent="0.25">
      <c r="A110" s="36">
        <v>104</v>
      </c>
      <c r="B110" s="71"/>
      <c r="C110" s="72" t="s">
        <v>384</v>
      </c>
      <c r="D110" s="92" t="s">
        <v>496</v>
      </c>
      <c r="E110" s="92" t="s">
        <v>289</v>
      </c>
      <c r="F110" s="59"/>
      <c r="G110" s="22"/>
      <c r="H110" s="22"/>
      <c r="I110" s="22"/>
      <c r="J110" s="22"/>
      <c r="K110" s="22"/>
      <c r="L110" s="22"/>
      <c r="M110" s="22"/>
      <c r="N110" s="59"/>
      <c r="O110" s="59"/>
      <c r="P110" s="58">
        <f t="shared" si="3"/>
        <v>0</v>
      </c>
      <c r="Q110" s="19"/>
    </row>
    <row r="111" spans="1:17" x14ac:dyDescent="0.25">
      <c r="A111" s="36">
        <v>105</v>
      </c>
      <c r="B111" s="71" t="s">
        <v>271</v>
      </c>
      <c r="C111" s="72" t="s">
        <v>321</v>
      </c>
      <c r="D111" s="92"/>
      <c r="E111" s="92" t="s">
        <v>289</v>
      </c>
      <c r="F111" s="59"/>
      <c r="G111" s="22"/>
      <c r="H111" s="22"/>
      <c r="I111" s="22"/>
      <c r="J111" s="22"/>
      <c r="K111" s="22"/>
      <c r="L111" s="22"/>
      <c r="M111" s="22"/>
      <c r="N111" s="59"/>
      <c r="O111" s="59"/>
      <c r="P111" s="58">
        <f t="shared" si="3"/>
        <v>0</v>
      </c>
      <c r="Q111" s="19"/>
    </row>
    <row r="112" spans="1:17" x14ac:dyDescent="0.25">
      <c r="A112" s="36">
        <v>106</v>
      </c>
      <c r="B112" s="73" t="s">
        <v>269</v>
      </c>
      <c r="C112" s="72" t="s">
        <v>270</v>
      </c>
      <c r="D112" s="92" t="s">
        <v>102</v>
      </c>
      <c r="E112" s="92" t="s">
        <v>289</v>
      </c>
      <c r="F112" s="59">
        <v>47.62</v>
      </c>
      <c r="G112" s="22"/>
      <c r="H112" s="22">
        <v>41.41</v>
      </c>
      <c r="I112" s="22"/>
      <c r="J112" s="22"/>
      <c r="K112" s="22"/>
      <c r="L112" s="22"/>
      <c r="M112" s="22"/>
      <c r="N112" s="59"/>
      <c r="O112" s="59"/>
      <c r="P112" s="58">
        <f t="shared" si="3"/>
        <v>0</v>
      </c>
      <c r="Q112" s="19"/>
    </row>
    <row r="113" spans="1:17" x14ac:dyDescent="0.25">
      <c r="A113" s="36">
        <v>107</v>
      </c>
      <c r="B113" s="71"/>
      <c r="C113" s="72" t="s">
        <v>411</v>
      </c>
      <c r="D113" s="92" t="s">
        <v>403</v>
      </c>
      <c r="E113" s="92" t="s">
        <v>289</v>
      </c>
      <c r="F113" s="59"/>
      <c r="G113" s="22"/>
      <c r="H113" s="22"/>
      <c r="I113" s="22">
        <v>44</v>
      </c>
      <c r="J113" s="22"/>
      <c r="K113" s="22"/>
      <c r="L113" s="22"/>
      <c r="M113" s="22"/>
      <c r="N113" s="59"/>
      <c r="O113" s="59"/>
      <c r="P113" s="58">
        <f t="shared" si="3"/>
        <v>0</v>
      </c>
      <c r="Q113" s="19"/>
    </row>
    <row r="114" spans="1:17" x14ac:dyDescent="0.25">
      <c r="A114" s="36">
        <v>108</v>
      </c>
      <c r="B114" s="71"/>
      <c r="C114" s="72" t="s">
        <v>377</v>
      </c>
      <c r="D114" s="92" t="s">
        <v>351</v>
      </c>
      <c r="E114" s="92" t="s">
        <v>289</v>
      </c>
      <c r="F114" s="59"/>
      <c r="G114" s="22">
        <v>58</v>
      </c>
      <c r="H114" s="22"/>
      <c r="I114" s="22">
        <v>63</v>
      </c>
      <c r="J114" s="22"/>
      <c r="K114" s="22"/>
      <c r="L114" s="22"/>
      <c r="M114" s="22"/>
      <c r="N114" s="59"/>
      <c r="O114" s="59"/>
      <c r="P114" s="58">
        <f t="shared" si="3"/>
        <v>0</v>
      </c>
      <c r="Q114" s="19"/>
    </row>
    <row r="115" spans="1:17" x14ac:dyDescent="0.25">
      <c r="A115" s="36">
        <v>109</v>
      </c>
      <c r="B115" s="71"/>
      <c r="C115" s="72" t="s">
        <v>375</v>
      </c>
      <c r="D115" s="92" t="s">
        <v>358</v>
      </c>
      <c r="E115" s="92" t="s">
        <v>289</v>
      </c>
      <c r="F115" s="59"/>
      <c r="G115" s="22">
        <v>58</v>
      </c>
      <c r="H115" s="22"/>
      <c r="I115" s="22"/>
      <c r="J115" s="22"/>
      <c r="K115" s="22"/>
      <c r="L115" s="22"/>
      <c r="M115" s="22"/>
      <c r="N115" s="59"/>
      <c r="O115" s="59"/>
      <c r="P115" s="58">
        <f t="shared" si="3"/>
        <v>0</v>
      </c>
      <c r="Q115" s="19"/>
    </row>
    <row r="116" spans="1:17" x14ac:dyDescent="0.25">
      <c r="A116" s="36">
        <v>110</v>
      </c>
      <c r="B116" s="71"/>
      <c r="C116" s="72" t="s">
        <v>375</v>
      </c>
      <c r="D116" s="92" t="s">
        <v>378</v>
      </c>
      <c r="E116" s="92" t="s">
        <v>289</v>
      </c>
      <c r="F116" s="59"/>
      <c r="G116" s="22"/>
      <c r="H116" s="22"/>
      <c r="I116" s="22"/>
      <c r="J116" s="22"/>
      <c r="K116" s="22"/>
      <c r="L116" s="22"/>
      <c r="M116" s="22"/>
      <c r="N116" s="59"/>
      <c r="O116" s="59"/>
      <c r="P116" s="58">
        <f t="shared" si="3"/>
        <v>0</v>
      </c>
      <c r="Q116" s="19"/>
    </row>
    <row r="117" spans="1:17" x14ac:dyDescent="0.25">
      <c r="A117" s="36">
        <v>111</v>
      </c>
      <c r="B117" s="71" t="s">
        <v>297</v>
      </c>
      <c r="C117" s="72" t="s">
        <v>336</v>
      </c>
      <c r="D117" s="92"/>
      <c r="E117" s="92" t="s">
        <v>289</v>
      </c>
      <c r="F117" s="59"/>
      <c r="G117" s="22"/>
      <c r="H117" s="22"/>
      <c r="I117" s="22"/>
      <c r="J117" s="22"/>
      <c r="K117" s="22"/>
      <c r="L117" s="22"/>
      <c r="M117" s="22"/>
      <c r="N117" s="59"/>
      <c r="O117" s="59"/>
      <c r="P117" s="58">
        <f t="shared" si="3"/>
        <v>0</v>
      </c>
      <c r="Q117" s="19"/>
    </row>
    <row r="118" spans="1:17" x14ac:dyDescent="0.25">
      <c r="A118" s="36">
        <v>112</v>
      </c>
      <c r="B118" s="71" t="s">
        <v>285</v>
      </c>
      <c r="C118" s="72" t="s">
        <v>286</v>
      </c>
      <c r="D118" s="92"/>
      <c r="E118" s="92" t="s">
        <v>289</v>
      </c>
      <c r="F118" s="59"/>
      <c r="G118" s="22"/>
      <c r="H118" s="22"/>
      <c r="I118" s="22"/>
      <c r="J118" s="22"/>
      <c r="K118" s="22"/>
      <c r="L118" s="22"/>
      <c r="M118" s="22"/>
      <c r="N118" s="59"/>
      <c r="O118" s="59"/>
      <c r="P118" s="58">
        <f t="shared" si="3"/>
        <v>0</v>
      </c>
      <c r="Q118" s="19"/>
    </row>
    <row r="119" spans="1:17" x14ac:dyDescent="0.25">
      <c r="A119" s="36">
        <v>113</v>
      </c>
      <c r="B119" s="71" t="s">
        <v>273</v>
      </c>
      <c r="C119" s="72" t="s">
        <v>274</v>
      </c>
      <c r="D119" s="92"/>
      <c r="E119" s="92" t="s">
        <v>289</v>
      </c>
      <c r="F119" s="59"/>
      <c r="G119" s="22"/>
      <c r="H119" s="22"/>
      <c r="I119" s="22"/>
      <c r="J119" s="22"/>
      <c r="K119" s="22"/>
      <c r="L119" s="22"/>
      <c r="M119" s="22"/>
      <c r="N119" s="59"/>
      <c r="O119" s="59"/>
      <c r="P119" s="58">
        <f t="shared" si="3"/>
        <v>0</v>
      </c>
      <c r="Q119" s="19"/>
    </row>
    <row r="120" spans="1:17" x14ac:dyDescent="0.25">
      <c r="A120" s="36">
        <v>114</v>
      </c>
      <c r="B120" s="71" t="s">
        <v>279</v>
      </c>
      <c r="C120" s="72" t="s">
        <v>280</v>
      </c>
      <c r="D120" s="92"/>
      <c r="E120" s="92" t="s">
        <v>289</v>
      </c>
      <c r="F120" s="59">
        <v>80.03</v>
      </c>
      <c r="G120" s="22"/>
      <c r="H120" s="22"/>
      <c r="I120" s="22"/>
      <c r="J120" s="22"/>
      <c r="K120" s="22"/>
      <c r="L120" s="22"/>
      <c r="M120" s="22"/>
      <c r="N120" s="59"/>
      <c r="O120" s="59"/>
      <c r="P120" s="58">
        <f t="shared" si="3"/>
        <v>0</v>
      </c>
      <c r="Q120" s="19"/>
    </row>
    <row r="121" spans="1:17" x14ac:dyDescent="0.25">
      <c r="A121" s="36">
        <v>115</v>
      </c>
      <c r="B121" s="71" t="s">
        <v>299</v>
      </c>
      <c r="C121" s="72" t="s">
        <v>300</v>
      </c>
      <c r="D121" s="92"/>
      <c r="E121" s="92" t="s">
        <v>289</v>
      </c>
      <c r="F121" s="59"/>
      <c r="G121" s="22"/>
      <c r="H121" s="22"/>
      <c r="I121" s="22"/>
      <c r="J121" s="22"/>
      <c r="K121" s="22"/>
      <c r="L121" s="22"/>
      <c r="M121" s="22"/>
      <c r="N121" s="59"/>
      <c r="O121" s="59"/>
      <c r="P121" s="58">
        <f t="shared" si="3"/>
        <v>0</v>
      </c>
      <c r="Q121" s="19"/>
    </row>
    <row r="122" spans="1:17" x14ac:dyDescent="0.25">
      <c r="A122" s="36">
        <v>116</v>
      </c>
      <c r="B122" s="71" t="s">
        <v>473</v>
      </c>
      <c r="C122" s="72" t="s">
        <v>370</v>
      </c>
      <c r="D122" s="92" t="s">
        <v>360</v>
      </c>
      <c r="E122" s="92" t="s">
        <v>289</v>
      </c>
      <c r="F122" s="59"/>
      <c r="G122" s="22">
        <v>44</v>
      </c>
      <c r="H122" s="22"/>
      <c r="I122" s="22">
        <v>44</v>
      </c>
      <c r="J122" s="22"/>
      <c r="K122" s="22">
        <v>42</v>
      </c>
      <c r="L122" s="22"/>
      <c r="M122" s="22"/>
      <c r="N122" s="59"/>
      <c r="O122" s="59"/>
      <c r="P122" s="58">
        <f t="shared" si="3"/>
        <v>0</v>
      </c>
      <c r="Q122" s="19"/>
    </row>
    <row r="123" spans="1:17" x14ac:dyDescent="0.25">
      <c r="A123" s="36">
        <v>117</v>
      </c>
      <c r="B123" s="71" t="s">
        <v>297</v>
      </c>
      <c r="C123" s="72" t="s">
        <v>298</v>
      </c>
      <c r="D123" s="92"/>
      <c r="E123" s="92" t="s">
        <v>289</v>
      </c>
      <c r="F123" s="59"/>
      <c r="G123" s="22"/>
      <c r="H123" s="22"/>
      <c r="I123" s="22"/>
      <c r="J123" s="22"/>
      <c r="K123" s="22"/>
      <c r="L123" s="22"/>
      <c r="M123" s="22"/>
      <c r="N123" s="59"/>
      <c r="O123" s="59"/>
      <c r="P123" s="58">
        <f t="shared" si="3"/>
        <v>0</v>
      </c>
      <c r="Q123" s="19"/>
    </row>
    <row r="124" spans="1:17" x14ac:dyDescent="0.25">
      <c r="A124" s="36">
        <v>118</v>
      </c>
      <c r="B124" s="71" t="s">
        <v>154</v>
      </c>
      <c r="C124" s="72" t="s">
        <v>155</v>
      </c>
      <c r="D124" s="92" t="s">
        <v>174</v>
      </c>
      <c r="E124" s="92" t="s">
        <v>289</v>
      </c>
      <c r="F124" s="22">
        <v>47.62</v>
      </c>
      <c r="G124" s="22"/>
      <c r="H124" s="22"/>
      <c r="I124" s="22"/>
      <c r="J124" s="22"/>
      <c r="K124" s="22"/>
      <c r="L124" s="22"/>
      <c r="M124" s="22"/>
      <c r="N124" s="59"/>
      <c r="O124" s="59"/>
      <c r="P124" s="58">
        <f t="shared" si="3"/>
        <v>0</v>
      </c>
      <c r="Q124" s="19"/>
    </row>
    <row r="125" spans="1:17" x14ac:dyDescent="0.25">
      <c r="A125" s="36">
        <v>119</v>
      </c>
      <c r="B125" s="71"/>
      <c r="C125" s="72" t="s">
        <v>382</v>
      </c>
      <c r="D125" s="92"/>
      <c r="E125" s="92" t="s">
        <v>289</v>
      </c>
      <c r="F125" s="59"/>
      <c r="G125" s="22"/>
      <c r="H125" s="22"/>
      <c r="I125" s="22"/>
      <c r="J125" s="22"/>
      <c r="K125" s="22"/>
      <c r="L125" s="22"/>
      <c r="M125" s="22"/>
      <c r="N125" s="59"/>
      <c r="O125" s="59"/>
      <c r="P125" s="58">
        <f t="shared" si="3"/>
        <v>0</v>
      </c>
      <c r="Q125" s="19"/>
    </row>
    <row r="126" spans="1:17" x14ac:dyDescent="0.25">
      <c r="A126" s="36">
        <v>120</v>
      </c>
      <c r="B126" s="71" t="s">
        <v>437</v>
      </c>
      <c r="C126" s="72" t="s">
        <v>438</v>
      </c>
      <c r="D126" s="92" t="s">
        <v>439</v>
      </c>
      <c r="E126" s="92" t="s">
        <v>289</v>
      </c>
      <c r="F126" s="59"/>
      <c r="G126" s="22"/>
      <c r="H126" s="22"/>
      <c r="I126" s="22"/>
      <c r="J126" s="22"/>
      <c r="K126" s="22"/>
      <c r="L126" s="22"/>
      <c r="M126" s="22"/>
      <c r="N126" s="59"/>
      <c r="O126" s="59"/>
      <c r="P126" s="58">
        <f t="shared" si="3"/>
        <v>0</v>
      </c>
      <c r="Q126" s="19"/>
    </row>
    <row r="127" spans="1:17" x14ac:dyDescent="0.25">
      <c r="A127" s="36">
        <v>121</v>
      </c>
      <c r="B127" s="71"/>
      <c r="C127" s="72" t="s">
        <v>390</v>
      </c>
      <c r="D127" s="92"/>
      <c r="E127" s="92" t="s">
        <v>289</v>
      </c>
      <c r="F127" s="59"/>
      <c r="G127" s="22"/>
      <c r="H127" s="22"/>
      <c r="I127" s="22"/>
      <c r="J127" s="22"/>
      <c r="K127" s="22"/>
      <c r="L127" s="22"/>
      <c r="M127" s="22"/>
      <c r="N127" s="59"/>
      <c r="O127" s="59"/>
      <c r="P127" s="58">
        <f t="shared" si="3"/>
        <v>0</v>
      </c>
      <c r="Q127" s="19"/>
    </row>
    <row r="128" spans="1:17" x14ac:dyDescent="0.25">
      <c r="A128" s="36">
        <v>122</v>
      </c>
      <c r="B128" s="71" t="s">
        <v>328</v>
      </c>
      <c r="C128" s="72" t="s">
        <v>329</v>
      </c>
      <c r="D128" s="92"/>
      <c r="E128" s="92" t="s">
        <v>289</v>
      </c>
      <c r="F128" s="59"/>
      <c r="G128" s="22"/>
      <c r="H128" s="22"/>
      <c r="I128" s="22"/>
      <c r="J128" s="22"/>
      <c r="K128" s="22"/>
      <c r="L128" s="22"/>
      <c r="M128" s="22"/>
      <c r="N128" s="59"/>
      <c r="O128" s="59"/>
      <c r="P128" s="58">
        <f t="shared" si="3"/>
        <v>0</v>
      </c>
      <c r="Q128" s="19"/>
    </row>
    <row r="129" spans="1:17" x14ac:dyDescent="0.25">
      <c r="A129" s="36">
        <v>123</v>
      </c>
      <c r="B129" s="71" t="s">
        <v>332</v>
      </c>
      <c r="C129" s="72" t="s">
        <v>333</v>
      </c>
      <c r="D129" s="92"/>
      <c r="E129" s="92" t="s">
        <v>289</v>
      </c>
      <c r="F129" s="59"/>
      <c r="G129" s="22"/>
      <c r="H129" s="22">
        <v>41.41</v>
      </c>
      <c r="I129" s="22"/>
      <c r="J129" s="22"/>
      <c r="K129" s="22"/>
      <c r="L129" s="22"/>
      <c r="M129" s="22"/>
      <c r="N129" s="59"/>
      <c r="O129" s="59"/>
      <c r="P129" s="58">
        <f t="shared" si="3"/>
        <v>0</v>
      </c>
      <c r="Q129" s="19"/>
    </row>
    <row r="130" spans="1:17" x14ac:dyDescent="0.25">
      <c r="A130" s="36">
        <v>124</v>
      </c>
      <c r="B130" s="71" t="s">
        <v>46</v>
      </c>
      <c r="C130" s="72" t="s">
        <v>73</v>
      </c>
      <c r="D130" s="92"/>
      <c r="E130" s="92" t="s">
        <v>289</v>
      </c>
      <c r="F130" s="59"/>
      <c r="G130" s="22"/>
      <c r="H130" s="22"/>
      <c r="I130" s="22"/>
      <c r="J130" s="22"/>
      <c r="K130" s="22"/>
      <c r="L130" s="22"/>
      <c r="M130" s="22"/>
      <c r="N130" s="59"/>
      <c r="O130" s="59"/>
      <c r="P130" s="58">
        <f t="shared" si="3"/>
        <v>0</v>
      </c>
      <c r="Q130" s="19"/>
    </row>
    <row r="131" spans="1:17" x14ac:dyDescent="0.25">
      <c r="A131" s="36">
        <v>125</v>
      </c>
      <c r="B131" s="71" t="s">
        <v>341</v>
      </c>
      <c r="C131" s="72" t="s">
        <v>342</v>
      </c>
      <c r="D131" s="92"/>
      <c r="E131" s="92" t="s">
        <v>289</v>
      </c>
      <c r="F131" s="59"/>
      <c r="G131" s="22"/>
      <c r="H131" s="22"/>
      <c r="I131" s="22"/>
      <c r="J131" s="22"/>
      <c r="K131" s="22"/>
      <c r="L131" s="22"/>
      <c r="M131" s="22"/>
      <c r="N131" s="59"/>
      <c r="O131" s="59"/>
      <c r="P131" s="58">
        <f t="shared" si="3"/>
        <v>0</v>
      </c>
      <c r="Q131" s="19"/>
    </row>
    <row r="132" spans="1:17" x14ac:dyDescent="0.25">
      <c r="A132" s="36">
        <v>126</v>
      </c>
      <c r="B132" s="71" t="s">
        <v>343</v>
      </c>
      <c r="C132" s="72" t="s">
        <v>344</v>
      </c>
      <c r="D132" s="92"/>
      <c r="E132" s="92" t="s">
        <v>289</v>
      </c>
      <c r="F132" s="59"/>
      <c r="G132" s="22"/>
      <c r="H132" s="22"/>
      <c r="I132" s="22"/>
      <c r="J132" s="22"/>
      <c r="K132" s="22"/>
      <c r="L132" s="22"/>
      <c r="M132" s="22"/>
      <c r="N132" s="59"/>
      <c r="O132" s="59"/>
      <c r="P132" s="58">
        <f t="shared" si="3"/>
        <v>0</v>
      </c>
      <c r="Q132" s="19"/>
    </row>
    <row r="133" spans="1:17" x14ac:dyDescent="0.25">
      <c r="A133" s="36">
        <v>127</v>
      </c>
      <c r="B133" s="71" t="s">
        <v>228</v>
      </c>
      <c r="C133" s="72" t="s">
        <v>229</v>
      </c>
      <c r="D133" s="92" t="s">
        <v>396</v>
      </c>
      <c r="E133" s="92" t="s">
        <v>289</v>
      </c>
      <c r="F133" s="59">
        <v>80.03</v>
      </c>
      <c r="G133" s="22"/>
      <c r="H133" s="22">
        <v>61.8</v>
      </c>
      <c r="I133" s="22"/>
      <c r="J133" s="22"/>
      <c r="K133" s="22"/>
      <c r="L133" s="22"/>
      <c r="M133" s="22"/>
      <c r="N133" s="59"/>
      <c r="O133" s="59"/>
      <c r="P133" s="58">
        <f t="shared" si="3"/>
        <v>0</v>
      </c>
      <c r="Q133" s="19"/>
    </row>
    <row r="134" spans="1:17" x14ac:dyDescent="0.25">
      <c r="A134" s="36">
        <v>128</v>
      </c>
      <c r="B134" s="71"/>
      <c r="C134" s="72" t="s">
        <v>413</v>
      </c>
      <c r="D134" s="92" t="s">
        <v>378</v>
      </c>
      <c r="E134" s="92" t="s">
        <v>289</v>
      </c>
      <c r="F134" s="59"/>
      <c r="G134" s="22"/>
      <c r="H134" s="22"/>
      <c r="I134" s="22"/>
      <c r="J134" s="22"/>
      <c r="K134" s="22"/>
      <c r="L134" s="22"/>
      <c r="M134" s="22"/>
      <c r="N134" s="59"/>
      <c r="O134" s="59"/>
      <c r="P134" s="58">
        <f t="shared" si="3"/>
        <v>0</v>
      </c>
      <c r="Q134" s="19"/>
    </row>
    <row r="135" spans="1:17" x14ac:dyDescent="0.25">
      <c r="A135" s="36">
        <v>129</v>
      </c>
      <c r="B135" s="71" t="s">
        <v>326</v>
      </c>
      <c r="C135" s="72" t="s">
        <v>327</v>
      </c>
      <c r="D135" s="92" t="s">
        <v>210</v>
      </c>
      <c r="E135" s="92" t="s">
        <v>289</v>
      </c>
      <c r="F135" s="59"/>
      <c r="G135" s="22"/>
      <c r="H135" s="22">
        <v>41.41</v>
      </c>
      <c r="I135" s="22"/>
      <c r="J135" s="22"/>
      <c r="K135" s="22"/>
      <c r="L135" s="22"/>
      <c r="M135" s="22"/>
      <c r="N135" s="59"/>
      <c r="O135" s="59"/>
      <c r="P135" s="58">
        <f t="shared" ref="P135:P166" si="4">IF(E135="ELIMINADO",0,SUM(F135:O135))</f>
        <v>0</v>
      </c>
      <c r="Q135" s="19"/>
    </row>
    <row r="136" spans="1:17" x14ac:dyDescent="0.25">
      <c r="A136" s="36">
        <v>130</v>
      </c>
      <c r="B136" s="71" t="s">
        <v>47</v>
      </c>
      <c r="C136" s="72" t="s">
        <v>72</v>
      </c>
      <c r="D136" s="91" t="s">
        <v>207</v>
      </c>
      <c r="E136" s="92" t="s">
        <v>289</v>
      </c>
      <c r="F136" s="59">
        <v>47.62</v>
      </c>
      <c r="G136" s="22"/>
      <c r="H136" s="22">
        <v>82.19</v>
      </c>
      <c r="I136" s="22"/>
      <c r="J136" s="22"/>
      <c r="K136" s="22"/>
      <c r="L136" s="22"/>
      <c r="M136" s="22"/>
      <c r="N136" s="59"/>
      <c r="O136" s="59"/>
      <c r="P136" s="58">
        <f t="shared" si="4"/>
        <v>0</v>
      </c>
      <c r="Q136" s="19"/>
    </row>
    <row r="137" spans="1:17" x14ac:dyDescent="0.25">
      <c r="A137" s="36">
        <v>131</v>
      </c>
      <c r="B137" s="71" t="s">
        <v>462</v>
      </c>
      <c r="C137" s="72" t="s">
        <v>452</v>
      </c>
      <c r="D137" s="92" t="s">
        <v>356</v>
      </c>
      <c r="E137" s="92" t="s">
        <v>289</v>
      </c>
      <c r="F137" s="59"/>
      <c r="G137" s="22"/>
      <c r="H137" s="22"/>
      <c r="I137" s="22"/>
      <c r="J137" s="22"/>
      <c r="K137" s="22"/>
      <c r="L137" s="22"/>
      <c r="M137" s="22"/>
      <c r="N137" s="59"/>
      <c r="O137" s="59"/>
      <c r="P137" s="58">
        <f t="shared" si="4"/>
        <v>0</v>
      </c>
      <c r="Q137" s="19"/>
    </row>
    <row r="138" spans="1:17" x14ac:dyDescent="0.25">
      <c r="A138" s="36">
        <v>132</v>
      </c>
      <c r="B138" s="71" t="s">
        <v>464</v>
      </c>
      <c r="C138" s="72" t="s">
        <v>465</v>
      </c>
      <c r="D138" s="92" t="s">
        <v>466</v>
      </c>
      <c r="E138" s="92" t="s">
        <v>289</v>
      </c>
      <c r="F138" s="59"/>
      <c r="G138" s="22"/>
      <c r="H138" s="22"/>
      <c r="I138" s="22"/>
      <c r="J138" s="22"/>
      <c r="K138" s="22"/>
      <c r="L138" s="22"/>
      <c r="M138" s="22"/>
      <c r="N138" s="59"/>
      <c r="O138" s="59"/>
      <c r="P138" s="58">
        <f t="shared" si="4"/>
        <v>0</v>
      </c>
      <c r="Q138" s="19"/>
    </row>
    <row r="139" spans="1:17" x14ac:dyDescent="0.25">
      <c r="A139" s="36">
        <v>133</v>
      </c>
      <c r="B139" s="71" t="s">
        <v>467</v>
      </c>
      <c r="C139" s="72" t="s">
        <v>468</v>
      </c>
      <c r="D139" s="92" t="s">
        <v>31</v>
      </c>
      <c r="E139" s="92" t="s">
        <v>289</v>
      </c>
      <c r="F139" s="59"/>
      <c r="G139" s="22"/>
      <c r="H139" s="22"/>
      <c r="I139" s="22"/>
      <c r="J139" s="22"/>
      <c r="K139" s="22"/>
      <c r="L139" s="22"/>
      <c r="M139" s="22"/>
      <c r="N139" s="59"/>
      <c r="O139" s="59"/>
      <c r="P139" s="58">
        <f t="shared" si="4"/>
        <v>0</v>
      </c>
      <c r="Q139" s="19"/>
    </row>
    <row r="140" spans="1:17" x14ac:dyDescent="0.25">
      <c r="A140" s="36">
        <v>134</v>
      </c>
      <c r="B140" s="71" t="s">
        <v>469</v>
      </c>
      <c r="C140" s="72" t="s">
        <v>470</v>
      </c>
      <c r="D140" s="92" t="s">
        <v>174</v>
      </c>
      <c r="E140" s="92" t="s">
        <v>289</v>
      </c>
      <c r="F140" s="59"/>
      <c r="G140" s="22"/>
      <c r="H140" s="22"/>
      <c r="I140" s="22"/>
      <c r="J140" s="22"/>
      <c r="K140" s="22"/>
      <c r="L140" s="22"/>
      <c r="M140" s="22"/>
      <c r="N140" s="59"/>
      <c r="O140" s="59"/>
      <c r="P140" s="58">
        <f t="shared" si="4"/>
        <v>0</v>
      </c>
      <c r="Q140" s="19"/>
    </row>
    <row r="141" spans="1:17" x14ac:dyDescent="0.25">
      <c r="A141" s="36">
        <v>135</v>
      </c>
      <c r="B141" s="71" t="s">
        <v>471</v>
      </c>
      <c r="C141" s="72" t="s">
        <v>472</v>
      </c>
      <c r="D141" s="92" t="s">
        <v>415</v>
      </c>
      <c r="E141" s="92" t="s">
        <v>289</v>
      </c>
      <c r="F141" s="59"/>
      <c r="G141" s="22"/>
      <c r="H141" s="22"/>
      <c r="I141" s="22"/>
      <c r="J141" s="22"/>
      <c r="K141" s="22"/>
      <c r="L141" s="22"/>
      <c r="M141" s="22"/>
      <c r="N141" s="59"/>
      <c r="O141" s="59"/>
      <c r="P141" s="58">
        <f t="shared" si="4"/>
        <v>0</v>
      </c>
      <c r="Q141" s="19"/>
    </row>
    <row r="142" spans="1:17" x14ac:dyDescent="0.25">
      <c r="A142" s="36">
        <v>136</v>
      </c>
      <c r="B142" s="71" t="s">
        <v>477</v>
      </c>
      <c r="C142" s="72" t="s">
        <v>478</v>
      </c>
      <c r="D142" s="92" t="s">
        <v>479</v>
      </c>
      <c r="E142" s="92" t="s">
        <v>289</v>
      </c>
      <c r="F142" s="59"/>
      <c r="G142" s="22"/>
      <c r="H142" s="22"/>
      <c r="I142" s="22"/>
      <c r="J142" s="22"/>
      <c r="K142" s="22"/>
      <c r="L142" s="22"/>
      <c r="M142" s="22"/>
      <c r="N142" s="59"/>
      <c r="O142" s="59"/>
      <c r="P142" s="58">
        <f t="shared" si="4"/>
        <v>0</v>
      </c>
      <c r="Q142" s="19"/>
    </row>
    <row r="143" spans="1:17" x14ac:dyDescent="0.25">
      <c r="A143" s="36">
        <v>137</v>
      </c>
      <c r="B143" s="71" t="s">
        <v>480</v>
      </c>
      <c r="C143" s="72" t="s">
        <v>481</v>
      </c>
      <c r="D143" s="116" t="s">
        <v>482</v>
      </c>
      <c r="E143" s="92" t="s">
        <v>289</v>
      </c>
      <c r="F143" s="59"/>
      <c r="G143" s="22"/>
      <c r="H143" s="22"/>
      <c r="I143" s="22"/>
      <c r="J143" s="22"/>
      <c r="K143" s="22"/>
      <c r="L143" s="22"/>
      <c r="M143" s="22"/>
      <c r="N143" s="59"/>
      <c r="O143" s="59"/>
      <c r="P143" s="58">
        <f t="shared" si="4"/>
        <v>0</v>
      </c>
      <c r="Q143" s="19"/>
    </row>
    <row r="144" spans="1:17" x14ac:dyDescent="0.25">
      <c r="A144" s="36">
        <v>138</v>
      </c>
      <c r="B144" s="71" t="s">
        <v>483</v>
      </c>
      <c r="C144" s="72" t="s">
        <v>484</v>
      </c>
      <c r="D144" s="92" t="s">
        <v>485</v>
      </c>
      <c r="E144" s="92" t="s">
        <v>289</v>
      </c>
      <c r="F144" s="59"/>
      <c r="G144" s="22"/>
      <c r="H144" s="22"/>
      <c r="I144" s="22"/>
      <c r="J144" s="22"/>
      <c r="K144" s="22"/>
      <c r="L144" s="22"/>
      <c r="M144" s="22"/>
      <c r="N144" s="59"/>
      <c r="O144" s="59"/>
      <c r="P144" s="58">
        <f t="shared" si="4"/>
        <v>0</v>
      </c>
      <c r="Q144" s="19"/>
    </row>
    <row r="145" spans="1:17" x14ac:dyDescent="0.25">
      <c r="A145" s="36">
        <v>139</v>
      </c>
      <c r="B145" s="71" t="s">
        <v>418</v>
      </c>
      <c r="C145" s="72" t="s">
        <v>486</v>
      </c>
      <c r="D145" s="92" t="s">
        <v>487</v>
      </c>
      <c r="E145" s="92" t="s">
        <v>289</v>
      </c>
      <c r="F145" s="59"/>
      <c r="G145" s="22"/>
      <c r="H145" s="22"/>
      <c r="I145" s="22"/>
      <c r="J145" s="22"/>
      <c r="K145" s="22"/>
      <c r="L145" s="22"/>
      <c r="M145" s="22"/>
      <c r="N145" s="59"/>
      <c r="O145" s="59"/>
      <c r="P145" s="58">
        <f t="shared" si="4"/>
        <v>0</v>
      </c>
      <c r="Q145" s="19"/>
    </row>
    <row r="146" spans="1:17" x14ac:dyDescent="0.25">
      <c r="A146" s="36">
        <v>140</v>
      </c>
      <c r="B146" s="138" t="s">
        <v>488</v>
      </c>
      <c r="C146" s="72" t="s">
        <v>489</v>
      </c>
      <c r="D146" s="92" t="s">
        <v>490</v>
      </c>
      <c r="E146" s="92" t="s">
        <v>289</v>
      </c>
      <c r="F146" s="59"/>
      <c r="G146" s="22"/>
      <c r="H146" s="22"/>
      <c r="I146" s="22"/>
      <c r="J146" s="22"/>
      <c r="K146" s="22"/>
      <c r="L146" s="22"/>
      <c r="M146" s="22"/>
      <c r="N146" s="59"/>
      <c r="O146" s="59"/>
      <c r="P146" s="58">
        <f t="shared" si="4"/>
        <v>0</v>
      </c>
      <c r="Q146" s="19"/>
    </row>
    <row r="147" spans="1:17" x14ac:dyDescent="0.25">
      <c r="A147" s="36">
        <v>141</v>
      </c>
      <c r="B147" s="71" t="s">
        <v>491</v>
      </c>
      <c r="C147" s="72" t="s">
        <v>492</v>
      </c>
      <c r="D147" s="92" t="s">
        <v>207</v>
      </c>
      <c r="E147" s="92" t="s">
        <v>289</v>
      </c>
      <c r="F147" s="59"/>
      <c r="G147" s="22"/>
      <c r="H147" s="22"/>
      <c r="I147" s="22"/>
      <c r="J147" s="22"/>
      <c r="K147" s="22"/>
      <c r="L147" s="22"/>
      <c r="M147" s="22"/>
      <c r="N147" s="59"/>
      <c r="O147" s="59"/>
      <c r="P147" s="58">
        <f t="shared" si="4"/>
        <v>0</v>
      </c>
      <c r="Q147" s="19"/>
    </row>
    <row r="148" spans="1:17" x14ac:dyDescent="0.25">
      <c r="A148" s="36">
        <v>142</v>
      </c>
      <c r="B148" s="138" t="s">
        <v>493</v>
      </c>
      <c r="C148" s="72" t="s">
        <v>494</v>
      </c>
      <c r="D148" s="92" t="s">
        <v>495</v>
      </c>
      <c r="E148" s="92" t="s">
        <v>289</v>
      </c>
      <c r="F148" s="59"/>
      <c r="G148" s="22"/>
      <c r="H148" s="22"/>
      <c r="I148" s="22"/>
      <c r="J148" s="22"/>
      <c r="K148" s="22"/>
      <c r="L148" s="22"/>
      <c r="M148" s="22"/>
      <c r="N148" s="59"/>
      <c r="O148" s="59"/>
      <c r="P148" s="58">
        <f t="shared" si="4"/>
        <v>0</v>
      </c>
      <c r="Q148" s="19"/>
    </row>
    <row r="149" spans="1:17" x14ac:dyDescent="0.25">
      <c r="A149" s="36">
        <v>143</v>
      </c>
      <c r="B149" s="138" t="s">
        <v>497</v>
      </c>
      <c r="C149" s="72" t="s">
        <v>498</v>
      </c>
      <c r="D149" s="92" t="s">
        <v>499</v>
      </c>
      <c r="E149" s="92" t="s">
        <v>289</v>
      </c>
      <c r="F149" s="59"/>
      <c r="G149" s="22"/>
      <c r="H149" s="22"/>
      <c r="I149" s="22"/>
      <c r="J149" s="22"/>
      <c r="K149" s="22"/>
      <c r="L149" s="22"/>
      <c r="M149" s="22"/>
      <c r="N149" s="59"/>
      <c r="O149" s="59"/>
      <c r="P149" s="58">
        <f t="shared" si="4"/>
        <v>0</v>
      </c>
      <c r="Q149" s="19"/>
    </row>
    <row r="150" spans="1:17" x14ac:dyDescent="0.25">
      <c r="A150" s="36">
        <v>144</v>
      </c>
      <c r="B150" s="138" t="s">
        <v>525</v>
      </c>
      <c r="C150" s="72" t="s">
        <v>526</v>
      </c>
      <c r="D150" s="92" t="s">
        <v>527</v>
      </c>
      <c r="E150" s="92" t="s">
        <v>289</v>
      </c>
      <c r="F150" s="59"/>
      <c r="G150" s="22"/>
      <c r="H150" s="22"/>
      <c r="I150" s="22"/>
      <c r="J150" s="22"/>
      <c r="K150" s="22"/>
      <c r="L150" s="22"/>
      <c r="M150" s="22"/>
      <c r="N150" s="59"/>
      <c r="O150" s="59"/>
      <c r="P150" s="58">
        <f t="shared" si="4"/>
        <v>0</v>
      </c>
      <c r="Q150" s="19"/>
    </row>
    <row r="151" spans="1:17" x14ac:dyDescent="0.25">
      <c r="A151" s="36">
        <v>145</v>
      </c>
      <c r="B151" s="138"/>
      <c r="C151" s="72"/>
      <c r="D151" s="92"/>
      <c r="E151" s="92"/>
      <c r="F151" s="59"/>
      <c r="G151" s="22"/>
      <c r="H151" s="22"/>
      <c r="I151" s="22"/>
      <c r="J151" s="22"/>
      <c r="K151" s="22"/>
      <c r="L151" s="22"/>
      <c r="M151" s="22"/>
      <c r="N151" s="59"/>
      <c r="O151" s="59"/>
      <c r="P151" s="58">
        <f t="shared" ref="P151:P164" si="5">IF(E151="ELIMINADO",0,SUM(F151:O151))</f>
        <v>0</v>
      </c>
      <c r="Q151" s="19"/>
    </row>
    <row r="152" spans="1:17" x14ac:dyDescent="0.25">
      <c r="A152" s="36">
        <v>146</v>
      </c>
      <c r="B152" s="138"/>
      <c r="C152" s="72"/>
      <c r="D152" s="92"/>
      <c r="E152" s="92"/>
      <c r="F152" s="59"/>
      <c r="G152" s="22"/>
      <c r="H152" s="22"/>
      <c r="I152" s="22"/>
      <c r="J152" s="22"/>
      <c r="K152" s="22"/>
      <c r="L152" s="22"/>
      <c r="M152" s="22"/>
      <c r="N152" s="59"/>
      <c r="O152" s="59"/>
      <c r="P152" s="58">
        <f t="shared" si="5"/>
        <v>0</v>
      </c>
      <c r="Q152" s="19"/>
    </row>
    <row r="153" spans="1:17" x14ac:dyDescent="0.25">
      <c r="A153" s="36">
        <v>147</v>
      </c>
      <c r="B153" s="71"/>
      <c r="C153" s="72"/>
      <c r="D153" s="92"/>
      <c r="E153" s="92"/>
      <c r="F153" s="59"/>
      <c r="G153" s="22"/>
      <c r="H153" s="22"/>
      <c r="I153" s="22"/>
      <c r="J153" s="22"/>
      <c r="K153" s="22"/>
      <c r="L153" s="22"/>
      <c r="M153" s="22"/>
      <c r="N153" s="59"/>
      <c r="O153" s="59"/>
      <c r="P153" s="58">
        <f t="shared" si="5"/>
        <v>0</v>
      </c>
      <c r="Q153" s="19"/>
    </row>
    <row r="154" spans="1:17" x14ac:dyDescent="0.25">
      <c r="A154" s="36">
        <v>148</v>
      </c>
      <c r="B154" s="71"/>
      <c r="C154" s="72"/>
      <c r="D154" s="92"/>
      <c r="E154" s="92"/>
      <c r="F154" s="59"/>
      <c r="G154" s="22"/>
      <c r="H154" s="22"/>
      <c r="I154" s="22"/>
      <c r="J154" s="22"/>
      <c r="K154" s="22"/>
      <c r="L154" s="22"/>
      <c r="M154" s="22"/>
      <c r="N154" s="59"/>
      <c r="O154" s="59"/>
      <c r="P154" s="58">
        <f t="shared" si="5"/>
        <v>0</v>
      </c>
      <c r="Q154" s="19"/>
    </row>
    <row r="155" spans="1:17" x14ac:dyDescent="0.25">
      <c r="A155" s="36">
        <v>149</v>
      </c>
      <c r="B155" s="71"/>
      <c r="C155" s="72"/>
      <c r="D155" s="92"/>
      <c r="E155" s="92"/>
      <c r="F155" s="59"/>
      <c r="G155" s="22"/>
      <c r="H155" s="22"/>
      <c r="I155" s="22"/>
      <c r="J155" s="22"/>
      <c r="K155" s="22"/>
      <c r="L155" s="22"/>
      <c r="M155" s="22"/>
      <c r="N155" s="59"/>
      <c r="O155" s="59"/>
      <c r="P155" s="58">
        <f t="shared" si="5"/>
        <v>0</v>
      </c>
      <c r="Q155" s="19"/>
    </row>
    <row r="156" spans="1:17" x14ac:dyDescent="0.25">
      <c r="A156" s="36">
        <v>150</v>
      </c>
      <c r="B156" s="71"/>
      <c r="C156" s="72"/>
      <c r="D156" s="92"/>
      <c r="E156" s="92"/>
      <c r="F156" s="59"/>
      <c r="G156" s="22"/>
      <c r="H156" s="22"/>
      <c r="I156" s="22"/>
      <c r="J156" s="22"/>
      <c r="K156" s="22"/>
      <c r="L156" s="22"/>
      <c r="M156" s="22"/>
      <c r="N156" s="59"/>
      <c r="O156" s="59"/>
      <c r="P156" s="58">
        <f t="shared" si="5"/>
        <v>0</v>
      </c>
      <c r="Q156" s="19"/>
    </row>
    <row r="157" spans="1:17" x14ac:dyDescent="0.25">
      <c r="A157" s="36">
        <v>151</v>
      </c>
      <c r="B157" s="71"/>
      <c r="C157" s="72"/>
      <c r="D157" s="92"/>
      <c r="E157" s="92"/>
      <c r="F157" s="59"/>
      <c r="G157" s="22"/>
      <c r="H157" s="22"/>
      <c r="I157" s="22"/>
      <c r="J157" s="22"/>
      <c r="K157" s="22"/>
      <c r="L157" s="22"/>
      <c r="M157" s="22"/>
      <c r="N157" s="59"/>
      <c r="O157" s="59"/>
      <c r="P157" s="58">
        <f t="shared" si="5"/>
        <v>0</v>
      </c>
      <c r="Q157" s="19"/>
    </row>
    <row r="158" spans="1:17" x14ac:dyDescent="0.25">
      <c r="A158" s="36">
        <v>152</v>
      </c>
      <c r="B158" s="71"/>
      <c r="C158" s="72"/>
      <c r="D158" s="92"/>
      <c r="E158" s="92"/>
      <c r="F158" s="59"/>
      <c r="G158" s="22"/>
      <c r="H158" s="22"/>
      <c r="I158" s="22"/>
      <c r="J158" s="22"/>
      <c r="K158" s="22"/>
      <c r="L158" s="22"/>
      <c r="M158" s="22"/>
      <c r="N158" s="59"/>
      <c r="O158" s="59"/>
      <c r="P158" s="58">
        <f t="shared" si="5"/>
        <v>0</v>
      </c>
      <c r="Q158" s="19"/>
    </row>
    <row r="159" spans="1:17" x14ac:dyDescent="0.25">
      <c r="A159" s="36">
        <v>153</v>
      </c>
      <c r="B159" s="71"/>
      <c r="C159" s="72"/>
      <c r="D159" s="92"/>
      <c r="E159" s="92"/>
      <c r="F159" s="59"/>
      <c r="G159" s="22"/>
      <c r="H159" s="22"/>
      <c r="I159" s="22"/>
      <c r="J159" s="22"/>
      <c r="K159" s="22"/>
      <c r="L159" s="22"/>
      <c r="M159" s="22"/>
      <c r="N159" s="59"/>
      <c r="O159" s="59"/>
      <c r="P159" s="58">
        <f t="shared" si="5"/>
        <v>0</v>
      </c>
      <c r="Q159" s="19"/>
    </row>
    <row r="160" spans="1:17" x14ac:dyDescent="0.25">
      <c r="A160" s="36">
        <v>154</v>
      </c>
      <c r="B160" s="71"/>
      <c r="C160" s="72"/>
      <c r="D160" s="92"/>
      <c r="E160" s="92"/>
      <c r="F160" s="59"/>
      <c r="G160" s="22"/>
      <c r="H160" s="22"/>
      <c r="I160" s="22"/>
      <c r="J160" s="22"/>
      <c r="K160" s="22"/>
      <c r="L160" s="22"/>
      <c r="M160" s="22"/>
      <c r="N160" s="59"/>
      <c r="O160" s="59"/>
      <c r="P160" s="58">
        <f t="shared" si="5"/>
        <v>0</v>
      </c>
      <c r="Q160" s="19"/>
    </row>
    <row r="161" spans="1:17" x14ac:dyDescent="0.25">
      <c r="A161" s="36">
        <v>155</v>
      </c>
      <c r="B161" s="71"/>
      <c r="C161" s="72"/>
      <c r="D161" s="92"/>
      <c r="E161" s="92"/>
      <c r="F161" s="59"/>
      <c r="G161" s="22"/>
      <c r="H161" s="22"/>
      <c r="I161" s="22"/>
      <c r="J161" s="22"/>
      <c r="K161" s="22"/>
      <c r="L161" s="22"/>
      <c r="M161" s="22"/>
      <c r="N161" s="59"/>
      <c r="O161" s="59"/>
      <c r="P161" s="58">
        <f t="shared" si="5"/>
        <v>0</v>
      </c>
      <c r="Q161" s="19"/>
    </row>
    <row r="162" spans="1:17" x14ac:dyDescent="0.25">
      <c r="A162" s="36">
        <v>156</v>
      </c>
      <c r="B162" s="71"/>
      <c r="C162" s="72"/>
      <c r="D162" s="92"/>
      <c r="E162" s="92"/>
      <c r="F162" s="59"/>
      <c r="G162" s="22"/>
      <c r="H162" s="22"/>
      <c r="I162" s="22"/>
      <c r="J162" s="22"/>
      <c r="K162" s="22"/>
      <c r="L162" s="22"/>
      <c r="M162" s="22"/>
      <c r="N162" s="22"/>
      <c r="O162" s="22"/>
      <c r="P162" s="58">
        <f t="shared" si="5"/>
        <v>0</v>
      </c>
      <c r="Q162" s="19"/>
    </row>
    <row r="163" spans="1:17" x14ac:dyDescent="0.25">
      <c r="A163" s="36">
        <v>157</v>
      </c>
      <c r="B163" s="71"/>
      <c r="C163" s="72"/>
      <c r="D163" s="92"/>
      <c r="E163" s="92"/>
      <c r="F163" s="59"/>
      <c r="G163" s="22"/>
      <c r="H163" s="22"/>
      <c r="I163" s="22"/>
      <c r="J163" s="22"/>
      <c r="K163" s="22"/>
      <c r="L163" s="22"/>
      <c r="M163" s="22"/>
      <c r="N163" s="22"/>
      <c r="O163" s="22"/>
      <c r="P163" s="58">
        <f t="shared" si="5"/>
        <v>0</v>
      </c>
      <c r="Q163" s="19"/>
    </row>
    <row r="164" spans="1:17" x14ac:dyDescent="0.25">
      <c r="A164" s="36">
        <v>158</v>
      </c>
      <c r="B164" s="71"/>
      <c r="C164" s="72"/>
      <c r="D164" s="92"/>
      <c r="E164" s="92"/>
      <c r="F164" s="59"/>
      <c r="G164" s="22"/>
      <c r="H164" s="22"/>
      <c r="I164" s="22"/>
      <c r="J164" s="22"/>
      <c r="K164" s="22"/>
      <c r="L164" s="22"/>
      <c r="M164" s="22"/>
      <c r="N164" s="22"/>
      <c r="O164" s="22"/>
      <c r="P164" s="58">
        <f t="shared" si="5"/>
        <v>0</v>
      </c>
      <c r="Q164" s="19"/>
    </row>
    <row r="165" spans="1:17" x14ac:dyDescent="0.25">
      <c r="A165" s="36">
        <v>159</v>
      </c>
      <c r="B165" s="71"/>
      <c r="C165" s="72"/>
      <c r="D165" s="92"/>
      <c r="E165" s="92"/>
      <c r="F165" s="59"/>
      <c r="G165" s="22"/>
      <c r="H165" s="22"/>
      <c r="I165" s="22"/>
      <c r="J165" s="22"/>
      <c r="K165" s="22"/>
      <c r="L165" s="22"/>
      <c r="M165" s="22"/>
      <c r="N165" s="22"/>
      <c r="O165" s="22"/>
      <c r="P165" s="58"/>
      <c r="Q165" s="19"/>
    </row>
    <row r="166" spans="1:17" x14ac:dyDescent="0.25">
      <c r="A166" s="36">
        <v>160</v>
      </c>
      <c r="B166" s="71"/>
      <c r="C166" s="72"/>
      <c r="D166" s="92"/>
      <c r="E166" s="92"/>
      <c r="F166" s="59"/>
      <c r="G166" s="22"/>
      <c r="H166" s="22"/>
      <c r="I166" s="22"/>
      <c r="J166" s="22"/>
      <c r="K166" s="22"/>
      <c r="L166" s="22"/>
      <c r="M166" s="22"/>
      <c r="N166" s="22"/>
      <c r="O166" s="22"/>
      <c r="P166" s="58"/>
      <c r="Q166" s="19"/>
    </row>
    <row r="167" spans="1:17" x14ac:dyDescent="0.25">
      <c r="A167" s="36">
        <v>161</v>
      </c>
      <c r="B167" s="71"/>
      <c r="C167" s="72"/>
      <c r="D167" s="92"/>
      <c r="E167" s="92"/>
      <c r="F167" s="59"/>
      <c r="G167" s="22"/>
      <c r="H167" s="22"/>
      <c r="I167" s="22"/>
      <c r="J167" s="22"/>
      <c r="K167" s="22"/>
      <c r="L167" s="22"/>
      <c r="M167" s="22"/>
      <c r="N167" s="22"/>
      <c r="O167" s="22"/>
      <c r="P167" s="58"/>
      <c r="Q167" s="19"/>
    </row>
    <row r="168" spans="1:17" x14ac:dyDescent="0.25">
      <c r="A168" s="36">
        <v>162</v>
      </c>
      <c r="B168" s="71"/>
      <c r="C168" s="72"/>
      <c r="D168" s="92"/>
      <c r="E168" s="92"/>
      <c r="F168" s="59"/>
      <c r="G168" s="22"/>
      <c r="H168" s="22"/>
      <c r="I168" s="22"/>
      <c r="J168" s="22"/>
      <c r="K168" s="22"/>
      <c r="L168" s="22"/>
      <c r="M168" s="22"/>
      <c r="N168" s="22"/>
      <c r="O168" s="22"/>
      <c r="P168" s="58"/>
      <c r="Q168" s="19"/>
    </row>
    <row r="169" spans="1:17" x14ac:dyDescent="0.25">
      <c r="A169" s="36">
        <v>163</v>
      </c>
      <c r="B169" s="71"/>
      <c r="C169" s="72"/>
      <c r="D169" s="92"/>
      <c r="E169" s="92"/>
      <c r="F169" s="59"/>
      <c r="G169" s="22"/>
      <c r="H169" s="22"/>
      <c r="I169" s="22"/>
      <c r="J169" s="22"/>
      <c r="K169" s="22"/>
      <c r="L169" s="22"/>
      <c r="M169" s="22"/>
      <c r="N169" s="22"/>
      <c r="O169" s="22"/>
      <c r="P169" s="58"/>
      <c r="Q169" s="19"/>
    </row>
    <row r="170" spans="1:17" x14ac:dyDescent="0.25">
      <c r="A170" s="36">
        <v>164</v>
      </c>
      <c r="B170" s="71"/>
      <c r="C170" s="72"/>
      <c r="D170" s="92"/>
      <c r="E170" s="92"/>
      <c r="F170" s="59"/>
      <c r="G170" s="22"/>
      <c r="H170" s="22"/>
      <c r="I170" s="22"/>
      <c r="J170" s="22"/>
      <c r="K170" s="22"/>
      <c r="L170" s="22"/>
      <c r="M170" s="22"/>
      <c r="N170" s="22"/>
      <c r="O170" s="22"/>
      <c r="P170" s="58"/>
      <c r="Q170" s="19"/>
    </row>
    <row r="171" spans="1:17" x14ac:dyDescent="0.25">
      <c r="A171" s="36">
        <v>165</v>
      </c>
      <c r="B171" s="71"/>
      <c r="C171" s="72"/>
      <c r="D171" s="92"/>
      <c r="E171" s="92"/>
      <c r="F171" s="59"/>
      <c r="G171" s="22"/>
      <c r="H171" s="22"/>
      <c r="I171" s="22"/>
      <c r="J171" s="22"/>
      <c r="K171" s="22"/>
      <c r="L171" s="22"/>
      <c r="M171" s="22"/>
      <c r="N171" s="22"/>
      <c r="O171" s="22"/>
      <c r="P171" s="58"/>
      <c r="Q171" s="19"/>
    </row>
    <row r="172" spans="1:17" x14ac:dyDescent="0.25">
      <c r="A172" s="36">
        <v>166</v>
      </c>
      <c r="B172" s="71"/>
      <c r="C172" s="72"/>
      <c r="D172" s="92"/>
      <c r="E172" s="92"/>
      <c r="F172" s="59"/>
      <c r="G172" s="22"/>
      <c r="H172" s="22"/>
      <c r="I172" s="22"/>
      <c r="J172" s="22"/>
      <c r="K172" s="22"/>
      <c r="L172" s="22"/>
      <c r="M172" s="22"/>
      <c r="N172" s="22"/>
      <c r="O172" s="22"/>
      <c r="P172" s="58"/>
      <c r="Q172" s="19"/>
    </row>
    <row r="173" spans="1:17" x14ac:dyDescent="0.25">
      <c r="A173" s="36">
        <v>167</v>
      </c>
      <c r="B173" s="71"/>
      <c r="C173" s="72"/>
      <c r="D173" s="92"/>
      <c r="E173" s="92"/>
      <c r="F173" s="59"/>
      <c r="G173" s="22"/>
      <c r="H173" s="22"/>
      <c r="I173" s="22"/>
      <c r="J173" s="22"/>
      <c r="K173" s="22"/>
      <c r="L173" s="22"/>
      <c r="M173" s="22"/>
      <c r="N173" s="22"/>
      <c r="O173" s="22"/>
      <c r="P173" s="58"/>
      <c r="Q173" s="19"/>
    </row>
    <row r="174" spans="1:17" x14ac:dyDescent="0.25">
      <c r="A174" s="36">
        <v>168</v>
      </c>
      <c r="B174" s="71"/>
      <c r="C174" s="72"/>
      <c r="D174" s="92"/>
      <c r="E174" s="92"/>
      <c r="F174" s="59"/>
      <c r="G174" s="22"/>
      <c r="H174" s="22"/>
      <c r="I174" s="22"/>
      <c r="J174" s="22"/>
      <c r="K174" s="22"/>
      <c r="L174" s="22"/>
      <c r="M174" s="22"/>
      <c r="N174" s="22"/>
      <c r="O174" s="22"/>
      <c r="P174" s="58"/>
      <c r="Q174" s="19"/>
    </row>
    <row r="175" spans="1:17" x14ac:dyDescent="0.25">
      <c r="A175" s="36">
        <v>169</v>
      </c>
      <c r="B175" s="71"/>
      <c r="C175" s="72"/>
      <c r="D175" s="92"/>
      <c r="E175" s="92"/>
      <c r="F175" s="59"/>
      <c r="G175" s="22"/>
      <c r="H175" s="22"/>
      <c r="I175" s="22"/>
      <c r="J175" s="22"/>
      <c r="K175" s="22"/>
      <c r="L175" s="22"/>
      <c r="M175" s="22"/>
      <c r="N175" s="22"/>
      <c r="O175" s="22"/>
      <c r="P175" s="58"/>
      <c r="Q175" s="19"/>
    </row>
    <row r="176" spans="1:17" x14ac:dyDescent="0.25">
      <c r="A176" s="36">
        <v>170</v>
      </c>
      <c r="B176" s="71"/>
      <c r="C176" s="72"/>
      <c r="D176" s="92"/>
      <c r="E176" s="92"/>
      <c r="F176" s="59"/>
      <c r="G176" s="22"/>
      <c r="H176" s="22"/>
      <c r="I176" s="22"/>
      <c r="J176" s="22"/>
      <c r="K176" s="22"/>
      <c r="L176" s="22"/>
      <c r="M176" s="22"/>
      <c r="N176" s="22"/>
      <c r="O176" s="22"/>
      <c r="P176" s="58"/>
      <c r="Q176" s="19"/>
    </row>
    <row r="177" spans="1:17" x14ac:dyDescent="0.25">
      <c r="A177" s="36">
        <v>171</v>
      </c>
      <c r="B177" s="71"/>
      <c r="C177" s="72"/>
      <c r="D177" s="92"/>
      <c r="E177" s="92"/>
      <c r="F177" s="59"/>
      <c r="G177" s="22"/>
      <c r="H177" s="22"/>
      <c r="I177" s="22"/>
      <c r="J177" s="22"/>
      <c r="K177" s="22"/>
      <c r="L177" s="22"/>
      <c r="M177" s="22"/>
      <c r="N177" s="22"/>
      <c r="O177" s="22"/>
      <c r="P177" s="58"/>
      <c r="Q177" s="19"/>
    </row>
    <row r="178" spans="1:17" x14ac:dyDescent="0.25">
      <c r="A178" s="36">
        <v>172</v>
      </c>
      <c r="B178" s="71"/>
      <c r="C178" s="72"/>
      <c r="D178" s="92"/>
      <c r="E178" s="92"/>
      <c r="F178" s="59"/>
      <c r="G178" s="22"/>
      <c r="H178" s="22"/>
      <c r="I178" s="22"/>
      <c r="J178" s="22"/>
      <c r="K178" s="22"/>
      <c r="L178" s="22"/>
      <c r="M178" s="22"/>
      <c r="N178" s="22"/>
      <c r="O178" s="22"/>
      <c r="P178" s="58"/>
      <c r="Q178" s="19"/>
    </row>
    <row r="179" spans="1:17" x14ac:dyDescent="0.25">
      <c r="A179" s="36">
        <v>173</v>
      </c>
      <c r="B179" s="71"/>
      <c r="C179" s="72"/>
      <c r="D179" s="92"/>
      <c r="E179" s="92"/>
      <c r="F179" s="59"/>
      <c r="G179" s="22"/>
      <c r="H179" s="22"/>
      <c r="I179" s="22"/>
      <c r="J179" s="22"/>
      <c r="K179" s="22"/>
      <c r="L179" s="22"/>
      <c r="M179" s="22"/>
      <c r="N179" s="22"/>
      <c r="O179" s="22"/>
      <c r="P179" s="58"/>
      <c r="Q179" s="19"/>
    </row>
    <row r="180" spans="1:17" x14ac:dyDescent="0.25">
      <c r="A180" s="36">
        <v>174</v>
      </c>
      <c r="B180" s="71"/>
      <c r="C180" s="72"/>
      <c r="D180" s="92"/>
      <c r="E180" s="92"/>
      <c r="F180" s="59"/>
      <c r="G180" s="22"/>
      <c r="H180" s="22"/>
      <c r="I180" s="22"/>
      <c r="J180" s="22"/>
      <c r="K180" s="22"/>
      <c r="L180" s="22"/>
      <c r="M180" s="22"/>
      <c r="N180" s="22"/>
      <c r="O180" s="22"/>
      <c r="P180" s="58"/>
      <c r="Q180" s="19"/>
    </row>
    <row r="181" spans="1:17" x14ac:dyDescent="0.25">
      <c r="A181" s="36">
        <v>175</v>
      </c>
      <c r="B181" s="71"/>
      <c r="C181" s="72"/>
      <c r="D181" s="92"/>
      <c r="E181" s="92"/>
      <c r="F181" s="59"/>
      <c r="G181" s="22"/>
      <c r="H181" s="22"/>
      <c r="I181" s="22"/>
      <c r="J181" s="22"/>
      <c r="K181" s="22"/>
      <c r="L181" s="22"/>
      <c r="M181" s="22"/>
      <c r="N181" s="22"/>
      <c r="O181" s="22"/>
      <c r="P181" s="58"/>
      <c r="Q181" s="19"/>
    </row>
    <row r="182" spans="1:17" x14ac:dyDescent="0.25">
      <c r="A182" s="36">
        <v>176</v>
      </c>
      <c r="B182" s="71"/>
      <c r="C182" s="72"/>
      <c r="D182" s="92"/>
      <c r="E182" s="92"/>
      <c r="F182" s="59"/>
      <c r="G182" s="22"/>
      <c r="H182" s="22"/>
      <c r="I182" s="22"/>
      <c r="J182" s="22"/>
      <c r="K182" s="22"/>
      <c r="L182" s="22"/>
      <c r="M182" s="22"/>
      <c r="N182" s="22"/>
      <c r="O182" s="22"/>
      <c r="P182" s="58"/>
      <c r="Q182" s="19"/>
    </row>
    <row r="183" spans="1:17" x14ac:dyDescent="0.25">
      <c r="A183" s="36">
        <v>177</v>
      </c>
      <c r="B183" s="71"/>
      <c r="C183" s="72"/>
      <c r="D183" s="92"/>
      <c r="E183" s="92"/>
      <c r="F183" s="59"/>
      <c r="G183" s="22"/>
      <c r="H183" s="22"/>
      <c r="I183" s="22"/>
      <c r="J183" s="22"/>
      <c r="K183" s="22"/>
      <c r="L183" s="22"/>
      <c r="M183" s="22"/>
      <c r="N183" s="22"/>
      <c r="O183" s="22"/>
      <c r="P183" s="58"/>
      <c r="Q183" s="19"/>
    </row>
    <row r="184" spans="1:17" x14ac:dyDescent="0.25">
      <c r="A184" s="36">
        <v>178</v>
      </c>
      <c r="B184" s="71"/>
      <c r="C184" s="72"/>
      <c r="D184" s="92"/>
      <c r="E184" s="92"/>
      <c r="F184" s="59"/>
      <c r="G184" s="22"/>
      <c r="H184" s="22"/>
      <c r="I184" s="22"/>
      <c r="J184" s="22"/>
      <c r="K184" s="22"/>
      <c r="L184" s="22"/>
      <c r="M184" s="22"/>
      <c r="N184" s="22"/>
      <c r="O184" s="22"/>
      <c r="P184" s="58"/>
      <c r="Q184" s="19"/>
    </row>
    <row r="185" spans="1:17" x14ac:dyDescent="0.25">
      <c r="A185" s="36">
        <v>179</v>
      </c>
      <c r="B185" s="71"/>
      <c r="C185" s="72"/>
      <c r="D185" s="92"/>
      <c r="E185" s="92"/>
      <c r="F185" s="59"/>
      <c r="G185" s="22"/>
      <c r="H185" s="22"/>
      <c r="I185" s="22"/>
      <c r="J185" s="22"/>
      <c r="K185" s="22"/>
      <c r="L185" s="22"/>
      <c r="M185" s="22"/>
      <c r="N185" s="22"/>
      <c r="O185" s="22"/>
      <c r="P185" s="58"/>
      <c r="Q185" s="19"/>
    </row>
    <row r="186" spans="1:17" x14ac:dyDescent="0.25">
      <c r="A186" s="36">
        <v>180</v>
      </c>
      <c r="B186" s="71"/>
      <c r="C186" s="72"/>
      <c r="D186" s="92"/>
      <c r="E186" s="92"/>
      <c r="F186" s="59"/>
      <c r="G186" s="22"/>
      <c r="H186" s="22"/>
      <c r="I186" s="22"/>
      <c r="J186" s="22"/>
      <c r="K186" s="22"/>
      <c r="L186" s="22"/>
      <c r="M186" s="22"/>
      <c r="N186" s="22"/>
      <c r="O186" s="22"/>
      <c r="P186" s="58"/>
      <c r="Q186" s="19"/>
    </row>
    <row r="187" spans="1:17" x14ac:dyDescent="0.25">
      <c r="A187" s="36">
        <v>181</v>
      </c>
      <c r="B187" s="71"/>
      <c r="C187" s="72"/>
      <c r="D187" s="92"/>
      <c r="E187" s="92"/>
      <c r="F187" s="59"/>
      <c r="G187" s="22"/>
      <c r="H187" s="22"/>
      <c r="I187" s="22"/>
      <c r="J187" s="22"/>
      <c r="K187" s="22"/>
      <c r="L187" s="22"/>
      <c r="M187" s="22"/>
      <c r="N187" s="22"/>
      <c r="O187" s="22"/>
      <c r="P187" s="58"/>
      <c r="Q187" s="19"/>
    </row>
    <row r="188" spans="1:17" x14ac:dyDescent="0.25">
      <c r="A188" s="36">
        <v>182</v>
      </c>
      <c r="B188" s="71"/>
      <c r="C188" s="72"/>
      <c r="D188" s="92"/>
      <c r="E188" s="92"/>
      <c r="F188" s="59"/>
      <c r="G188" s="22"/>
      <c r="H188" s="22"/>
      <c r="I188" s="22"/>
      <c r="J188" s="22"/>
      <c r="K188" s="22"/>
      <c r="L188" s="22"/>
      <c r="M188" s="22"/>
      <c r="N188" s="22"/>
      <c r="O188" s="22"/>
      <c r="P188" s="58"/>
      <c r="Q188" s="19"/>
    </row>
    <row r="189" spans="1:17" x14ac:dyDescent="0.25">
      <c r="A189" s="36">
        <v>183</v>
      </c>
      <c r="B189" s="71"/>
      <c r="C189" s="72"/>
      <c r="D189" s="92"/>
      <c r="E189" s="92"/>
      <c r="F189" s="59"/>
      <c r="G189" s="22"/>
      <c r="H189" s="22"/>
      <c r="I189" s="22"/>
      <c r="J189" s="22"/>
      <c r="K189" s="22"/>
      <c r="L189" s="22"/>
      <c r="M189" s="22"/>
      <c r="N189" s="22"/>
      <c r="O189" s="22"/>
      <c r="P189" s="58"/>
      <c r="Q189" s="19"/>
    </row>
    <row r="190" spans="1:17" x14ac:dyDescent="0.25">
      <c r="A190" s="36">
        <v>184</v>
      </c>
      <c r="B190" s="71"/>
      <c r="C190" s="72"/>
      <c r="D190" s="92"/>
      <c r="E190" s="92"/>
      <c r="F190" s="59"/>
      <c r="G190" s="22"/>
      <c r="H190" s="22"/>
      <c r="I190" s="22"/>
      <c r="J190" s="22"/>
      <c r="K190" s="22"/>
      <c r="L190" s="22"/>
      <c r="M190" s="22"/>
      <c r="N190" s="22"/>
      <c r="O190" s="22"/>
      <c r="P190" s="58"/>
      <c r="Q190" s="19"/>
    </row>
    <row r="191" spans="1:17" x14ac:dyDescent="0.25">
      <c r="A191" s="36">
        <v>185</v>
      </c>
      <c r="B191" s="71"/>
      <c r="C191" s="72"/>
      <c r="D191" s="92"/>
      <c r="E191" s="92"/>
      <c r="F191" s="59"/>
      <c r="G191" s="22"/>
      <c r="H191" s="22"/>
      <c r="I191" s="22"/>
      <c r="J191" s="22"/>
      <c r="K191" s="22"/>
      <c r="L191" s="22"/>
      <c r="M191" s="22"/>
      <c r="N191" s="22"/>
      <c r="O191" s="22"/>
      <c r="P191" s="58"/>
      <c r="Q191" s="19"/>
    </row>
    <row r="192" spans="1:17" x14ac:dyDescent="0.25">
      <c r="A192" s="36">
        <v>186</v>
      </c>
      <c r="B192" s="71"/>
      <c r="C192" s="72"/>
      <c r="D192" s="92"/>
      <c r="E192" s="92"/>
      <c r="F192" s="59"/>
      <c r="G192" s="22"/>
      <c r="H192" s="22"/>
      <c r="I192" s="22"/>
      <c r="J192" s="22"/>
      <c r="K192" s="22"/>
      <c r="L192" s="22"/>
      <c r="M192" s="22"/>
      <c r="N192" s="22"/>
      <c r="O192" s="22"/>
      <c r="P192" s="58"/>
      <c r="Q192" s="19"/>
    </row>
    <row r="193" spans="1:17" x14ac:dyDescent="0.25">
      <c r="A193" s="36">
        <v>187</v>
      </c>
      <c r="B193" s="71"/>
      <c r="C193" s="72"/>
      <c r="D193" s="92"/>
      <c r="E193" s="92"/>
      <c r="F193" s="59"/>
      <c r="G193" s="22"/>
      <c r="H193" s="22"/>
      <c r="I193" s="22"/>
      <c r="J193" s="22"/>
      <c r="K193" s="22"/>
      <c r="L193" s="22"/>
      <c r="M193" s="22"/>
      <c r="N193" s="22"/>
      <c r="O193" s="22"/>
      <c r="P193" s="58"/>
      <c r="Q193" s="19"/>
    </row>
    <row r="194" spans="1:17" x14ac:dyDescent="0.25">
      <c r="A194" s="36">
        <v>188</v>
      </c>
      <c r="B194" s="71"/>
      <c r="C194" s="72"/>
      <c r="D194" s="92"/>
      <c r="E194" s="92"/>
      <c r="F194" s="59"/>
      <c r="G194" s="22"/>
      <c r="H194" s="22"/>
      <c r="I194" s="22"/>
      <c r="J194" s="22"/>
      <c r="K194" s="22"/>
      <c r="L194" s="22"/>
      <c r="M194" s="22"/>
      <c r="N194" s="22"/>
      <c r="O194" s="22"/>
      <c r="P194" s="58"/>
      <c r="Q194" s="19"/>
    </row>
    <row r="195" spans="1:17" x14ac:dyDescent="0.25">
      <c r="A195" s="36">
        <v>189</v>
      </c>
      <c r="B195" s="71"/>
      <c r="C195" s="72"/>
      <c r="D195" s="92"/>
      <c r="E195" s="92"/>
      <c r="F195" s="59"/>
      <c r="G195" s="22"/>
      <c r="H195" s="22"/>
      <c r="I195" s="22"/>
      <c r="J195" s="22"/>
      <c r="K195" s="22"/>
      <c r="L195" s="22"/>
      <c r="M195" s="22"/>
      <c r="N195" s="22"/>
      <c r="O195" s="22"/>
      <c r="P195" s="58"/>
      <c r="Q195" s="19"/>
    </row>
    <row r="196" spans="1:17" x14ac:dyDescent="0.25">
      <c r="A196" s="36">
        <v>190</v>
      </c>
      <c r="B196" s="71"/>
      <c r="C196" s="72"/>
      <c r="D196" s="92"/>
      <c r="E196" s="92"/>
      <c r="F196" s="59"/>
      <c r="G196" s="22"/>
      <c r="H196" s="22"/>
      <c r="I196" s="22"/>
      <c r="J196" s="22"/>
      <c r="K196" s="22"/>
      <c r="L196" s="22"/>
      <c r="M196" s="22"/>
      <c r="N196" s="22"/>
      <c r="O196" s="22"/>
      <c r="P196" s="58"/>
      <c r="Q196" s="19"/>
    </row>
    <row r="197" spans="1:17" x14ac:dyDescent="0.25">
      <c r="A197" s="36">
        <v>191</v>
      </c>
      <c r="B197" s="71"/>
      <c r="C197" s="72"/>
      <c r="D197" s="92"/>
      <c r="E197" s="92"/>
      <c r="F197" s="59"/>
      <c r="G197" s="22"/>
      <c r="H197" s="22"/>
      <c r="I197" s="22"/>
      <c r="J197" s="22"/>
      <c r="K197" s="22"/>
      <c r="L197" s="22"/>
      <c r="M197" s="22"/>
      <c r="N197" s="22"/>
      <c r="O197" s="22"/>
      <c r="P197" s="58"/>
      <c r="Q197" s="19"/>
    </row>
    <row r="198" spans="1:17" x14ac:dyDescent="0.25">
      <c r="A198" s="36">
        <v>192</v>
      </c>
      <c r="B198" s="71"/>
      <c r="C198" s="72"/>
      <c r="D198" s="92"/>
      <c r="E198" s="92"/>
      <c r="F198" s="59"/>
      <c r="G198" s="22"/>
      <c r="H198" s="22"/>
      <c r="I198" s="22"/>
      <c r="J198" s="22"/>
      <c r="K198" s="22"/>
      <c r="L198" s="22"/>
      <c r="M198" s="22"/>
      <c r="N198" s="22"/>
      <c r="O198" s="22"/>
      <c r="P198" s="58"/>
      <c r="Q198" s="19"/>
    </row>
    <row r="199" spans="1:17" x14ac:dyDescent="0.25">
      <c r="A199" s="36">
        <v>193</v>
      </c>
      <c r="B199" s="71"/>
      <c r="C199" s="72"/>
      <c r="D199" s="92"/>
      <c r="E199" s="92"/>
      <c r="F199" s="59"/>
      <c r="G199" s="22"/>
      <c r="H199" s="22"/>
      <c r="I199" s="22"/>
      <c r="J199" s="22"/>
      <c r="K199" s="22"/>
      <c r="L199" s="22"/>
      <c r="M199" s="22"/>
      <c r="N199" s="22"/>
      <c r="O199" s="22"/>
      <c r="P199" s="58"/>
      <c r="Q199" s="19"/>
    </row>
    <row r="200" spans="1:17" x14ac:dyDescent="0.25">
      <c r="A200" s="36">
        <v>194</v>
      </c>
      <c r="B200" s="71"/>
      <c r="C200" s="72"/>
      <c r="D200" s="92"/>
      <c r="E200" s="92"/>
      <c r="F200" s="59"/>
      <c r="G200" s="22"/>
      <c r="H200" s="22"/>
      <c r="I200" s="22"/>
      <c r="J200" s="22"/>
      <c r="K200" s="22"/>
      <c r="L200" s="22"/>
      <c r="M200" s="22"/>
      <c r="N200" s="22"/>
      <c r="O200" s="22"/>
      <c r="P200" s="58"/>
      <c r="Q200" s="19"/>
    </row>
    <row r="201" spans="1:17" x14ac:dyDescent="0.25">
      <c r="A201" s="36">
        <v>195</v>
      </c>
      <c r="B201" s="71"/>
      <c r="C201" s="72"/>
      <c r="D201" s="92"/>
      <c r="E201" s="92"/>
      <c r="F201" s="59"/>
      <c r="G201" s="22"/>
      <c r="H201" s="22"/>
      <c r="I201" s="22"/>
      <c r="J201" s="22"/>
      <c r="K201" s="22"/>
      <c r="L201" s="22"/>
      <c r="M201" s="22"/>
      <c r="N201" s="22"/>
      <c r="O201" s="22"/>
      <c r="P201" s="58"/>
      <c r="Q201" s="19"/>
    </row>
    <row r="202" spans="1:17" x14ac:dyDescent="0.25">
      <c r="A202" s="36">
        <v>196</v>
      </c>
      <c r="B202" s="71"/>
      <c r="C202" s="72"/>
      <c r="D202" s="92"/>
      <c r="E202" s="92"/>
      <c r="F202" s="59"/>
      <c r="G202" s="22"/>
      <c r="H202" s="22"/>
      <c r="I202" s="22"/>
      <c r="J202" s="22"/>
      <c r="K202" s="22"/>
      <c r="L202" s="22"/>
      <c r="M202" s="22"/>
      <c r="N202" s="22"/>
      <c r="O202" s="22"/>
      <c r="P202" s="58"/>
      <c r="Q202" s="19"/>
    </row>
    <row r="203" spans="1:17" x14ac:dyDescent="0.25">
      <c r="A203" s="36">
        <v>197</v>
      </c>
      <c r="B203" s="71"/>
      <c r="C203" s="72"/>
      <c r="D203" s="92"/>
      <c r="E203" s="92"/>
      <c r="F203" s="59"/>
      <c r="G203" s="22"/>
      <c r="H203" s="22"/>
      <c r="I203" s="22"/>
      <c r="J203" s="22"/>
      <c r="K203" s="22"/>
      <c r="L203" s="22"/>
      <c r="M203" s="22"/>
      <c r="N203" s="22"/>
      <c r="O203" s="22"/>
      <c r="P203" s="58"/>
      <c r="Q203" s="19"/>
    </row>
    <row r="204" spans="1:17" x14ac:dyDescent="0.25">
      <c r="A204" s="36">
        <v>198</v>
      </c>
      <c r="B204" s="71"/>
      <c r="C204" s="72"/>
      <c r="D204" s="92"/>
      <c r="E204" s="92"/>
      <c r="F204" s="59"/>
      <c r="G204" s="22"/>
      <c r="H204" s="22"/>
      <c r="I204" s="22"/>
      <c r="J204" s="22"/>
      <c r="K204" s="22"/>
      <c r="L204" s="22"/>
      <c r="M204" s="22"/>
      <c r="N204" s="22"/>
      <c r="O204" s="22"/>
      <c r="P204" s="58"/>
      <c r="Q204" s="19"/>
    </row>
    <row r="205" spans="1:17" x14ac:dyDescent="0.25">
      <c r="A205" s="36">
        <v>199</v>
      </c>
      <c r="B205" s="71"/>
      <c r="C205" s="72"/>
      <c r="D205" s="92"/>
      <c r="E205" s="92"/>
      <c r="F205" s="59"/>
      <c r="G205" s="22"/>
      <c r="H205" s="22"/>
      <c r="I205" s="22"/>
      <c r="J205" s="22"/>
      <c r="K205" s="22"/>
      <c r="L205" s="22"/>
      <c r="M205" s="22"/>
      <c r="N205" s="22"/>
      <c r="O205" s="22"/>
      <c r="P205" s="58"/>
      <c r="Q205" s="19"/>
    </row>
    <row r="206" spans="1:17" x14ac:dyDescent="0.25">
      <c r="A206" s="36">
        <v>200</v>
      </c>
      <c r="B206" s="71"/>
      <c r="C206" s="72"/>
      <c r="D206" s="92"/>
      <c r="E206" s="92"/>
      <c r="F206" s="59"/>
      <c r="G206" s="22"/>
      <c r="H206" s="22"/>
      <c r="I206" s="22"/>
      <c r="J206" s="22"/>
      <c r="K206" s="22"/>
      <c r="L206" s="22"/>
      <c r="M206" s="22"/>
      <c r="N206" s="22"/>
      <c r="O206" s="22"/>
      <c r="P206" s="58"/>
      <c r="Q206" s="19"/>
    </row>
    <row r="207" spans="1:17" x14ac:dyDescent="0.25">
      <c r="A207" s="36">
        <v>201</v>
      </c>
      <c r="B207" s="71"/>
      <c r="C207" s="72"/>
      <c r="D207" s="92"/>
      <c r="E207" s="92"/>
      <c r="F207" s="59"/>
      <c r="G207" s="22"/>
      <c r="H207" s="22"/>
      <c r="I207" s="22"/>
      <c r="J207" s="22"/>
      <c r="K207" s="22"/>
      <c r="L207" s="22"/>
      <c r="M207" s="22"/>
      <c r="N207" s="22"/>
      <c r="O207" s="22"/>
      <c r="P207" s="58"/>
      <c r="Q207" s="19"/>
    </row>
    <row r="208" spans="1:17" x14ac:dyDescent="0.25">
      <c r="A208" s="36">
        <v>202</v>
      </c>
      <c r="B208" s="71"/>
      <c r="C208" s="72"/>
      <c r="D208" s="92"/>
      <c r="E208" s="92"/>
      <c r="F208" s="59"/>
      <c r="G208" s="22"/>
      <c r="H208" s="22"/>
      <c r="I208" s="22"/>
      <c r="J208" s="22"/>
      <c r="K208" s="22"/>
      <c r="L208" s="22"/>
      <c r="M208" s="22"/>
      <c r="N208" s="22"/>
      <c r="O208" s="22"/>
      <c r="P208" s="58"/>
      <c r="Q208" s="19"/>
    </row>
    <row r="209" spans="1:17" x14ac:dyDescent="0.25">
      <c r="A209" s="36">
        <v>203</v>
      </c>
      <c r="B209" s="71"/>
      <c r="C209" s="72"/>
      <c r="D209" s="92"/>
      <c r="E209" s="92"/>
      <c r="F209" s="59"/>
      <c r="G209" s="22"/>
      <c r="H209" s="22"/>
      <c r="I209" s="22"/>
      <c r="J209" s="22"/>
      <c r="K209" s="22"/>
      <c r="L209" s="22"/>
      <c r="M209" s="22"/>
      <c r="N209" s="22"/>
      <c r="O209" s="22"/>
      <c r="P209" s="58"/>
      <c r="Q209" s="19"/>
    </row>
    <row r="210" spans="1:17" x14ac:dyDescent="0.25">
      <c r="A210" s="36">
        <v>204</v>
      </c>
      <c r="B210" s="71"/>
      <c r="C210" s="72"/>
      <c r="D210" s="92"/>
      <c r="E210" s="92"/>
      <c r="F210" s="59"/>
      <c r="G210" s="22"/>
      <c r="H210" s="22"/>
      <c r="I210" s="22"/>
      <c r="J210" s="22"/>
      <c r="K210" s="22"/>
      <c r="L210" s="22"/>
      <c r="M210" s="22"/>
      <c r="N210" s="22"/>
      <c r="O210" s="22"/>
      <c r="P210" s="58">
        <f>IF(E210="ELIMINADO",0,SUM(F210:O210))</f>
        <v>0</v>
      </c>
      <c r="Q210" s="19"/>
    </row>
    <row r="211" spans="1:17" x14ac:dyDescent="0.25">
      <c r="A211" s="36">
        <v>205</v>
      </c>
      <c r="B211" s="71"/>
      <c r="C211" s="72"/>
      <c r="D211" s="92"/>
      <c r="E211" s="92"/>
      <c r="F211" s="59"/>
      <c r="G211" s="22"/>
      <c r="H211" s="22"/>
      <c r="I211" s="22"/>
      <c r="J211" s="22"/>
      <c r="K211" s="22"/>
      <c r="L211" s="22"/>
      <c r="M211" s="22"/>
      <c r="N211" s="22"/>
      <c r="O211" s="22"/>
      <c r="P211" s="58">
        <f>IF(E211="ELIMINADO",0,SUM(F211:O211))</f>
        <v>0</v>
      </c>
      <c r="Q211" s="19"/>
    </row>
    <row r="212" spans="1:17" x14ac:dyDescent="0.25">
      <c r="A212" s="36">
        <v>206</v>
      </c>
      <c r="B212" s="71"/>
      <c r="C212" s="72"/>
      <c r="D212" s="92"/>
      <c r="E212" s="92"/>
      <c r="F212" s="59"/>
      <c r="G212" s="22"/>
      <c r="H212" s="22"/>
      <c r="I212" s="22"/>
      <c r="J212" s="22"/>
      <c r="K212" s="22"/>
      <c r="L212" s="22"/>
      <c r="M212" s="22"/>
      <c r="N212" s="22"/>
      <c r="O212" s="22"/>
      <c r="P212" s="58">
        <f t="shared" ref="P212:P219" si="6">IF(E212="ELIMINADO",0,SUM(F212:O212))</f>
        <v>0</v>
      </c>
      <c r="Q212" s="19"/>
    </row>
    <row r="213" spans="1:17" x14ac:dyDescent="0.25">
      <c r="A213" s="36">
        <v>207</v>
      </c>
      <c r="B213" s="71"/>
      <c r="C213" s="72"/>
      <c r="D213" s="92"/>
      <c r="E213" s="92"/>
      <c r="F213" s="59"/>
      <c r="G213" s="22"/>
      <c r="H213" s="22"/>
      <c r="I213" s="22"/>
      <c r="J213" s="22"/>
      <c r="K213" s="22"/>
      <c r="L213" s="22"/>
      <c r="M213" s="22"/>
      <c r="N213" s="22"/>
      <c r="O213" s="22"/>
      <c r="P213" s="58">
        <f t="shared" si="6"/>
        <v>0</v>
      </c>
      <c r="Q213" s="19"/>
    </row>
    <row r="214" spans="1:17" x14ac:dyDescent="0.25">
      <c r="A214" s="36">
        <v>208</v>
      </c>
      <c r="B214" s="71"/>
      <c r="C214" s="72"/>
      <c r="D214" s="92"/>
      <c r="E214" s="92"/>
      <c r="F214" s="59"/>
      <c r="G214" s="22"/>
      <c r="H214" s="22"/>
      <c r="I214" s="22"/>
      <c r="J214" s="22"/>
      <c r="K214" s="22"/>
      <c r="L214" s="22"/>
      <c r="M214" s="22"/>
      <c r="N214" s="22"/>
      <c r="O214" s="22"/>
      <c r="P214" s="58">
        <f t="shared" si="6"/>
        <v>0</v>
      </c>
      <c r="Q214" s="19"/>
    </row>
    <row r="215" spans="1:17" x14ac:dyDescent="0.25">
      <c r="A215" s="36">
        <v>209</v>
      </c>
      <c r="B215" s="71"/>
      <c r="C215" s="72"/>
      <c r="D215" s="92"/>
      <c r="E215" s="92"/>
      <c r="F215" s="59"/>
      <c r="G215" s="22"/>
      <c r="H215" s="22"/>
      <c r="I215" s="22"/>
      <c r="J215" s="22"/>
      <c r="K215" s="22"/>
      <c r="L215" s="22"/>
      <c r="M215" s="22"/>
      <c r="N215" s="22"/>
      <c r="O215" s="22"/>
      <c r="P215" s="58">
        <f t="shared" si="6"/>
        <v>0</v>
      </c>
      <c r="Q215" s="19"/>
    </row>
    <row r="216" spans="1:17" x14ac:dyDescent="0.25">
      <c r="A216" s="36">
        <v>210</v>
      </c>
      <c r="B216" s="71"/>
      <c r="C216" s="72"/>
      <c r="D216" s="92"/>
      <c r="E216" s="92"/>
      <c r="F216" s="59"/>
      <c r="G216" s="22"/>
      <c r="H216" s="22"/>
      <c r="I216" s="22"/>
      <c r="J216" s="22"/>
      <c r="K216" s="22"/>
      <c r="L216" s="22"/>
      <c r="M216" s="22"/>
      <c r="N216" s="22"/>
      <c r="O216" s="22"/>
      <c r="P216" s="58">
        <f t="shared" si="6"/>
        <v>0</v>
      </c>
      <c r="Q216" s="19"/>
    </row>
    <row r="217" spans="1:17" x14ac:dyDescent="0.25">
      <c r="A217" s="36">
        <v>211</v>
      </c>
      <c r="B217" s="71"/>
      <c r="C217" s="72"/>
      <c r="D217" s="92"/>
      <c r="E217" s="92"/>
      <c r="F217" s="59"/>
      <c r="G217" s="22"/>
      <c r="H217" s="22"/>
      <c r="I217" s="22"/>
      <c r="J217" s="22"/>
      <c r="K217" s="22"/>
      <c r="L217" s="22"/>
      <c r="M217" s="22"/>
      <c r="N217" s="22"/>
      <c r="O217" s="22"/>
      <c r="P217" s="58">
        <f t="shared" si="6"/>
        <v>0</v>
      </c>
      <c r="Q217" s="19"/>
    </row>
    <row r="218" spans="1:17" x14ac:dyDescent="0.25">
      <c r="A218" s="36">
        <v>212</v>
      </c>
      <c r="B218" s="71"/>
      <c r="C218" s="72"/>
      <c r="D218" s="92"/>
      <c r="E218" s="92"/>
      <c r="F218" s="59"/>
      <c r="G218" s="22"/>
      <c r="H218" s="22"/>
      <c r="I218" s="22"/>
      <c r="J218" s="22"/>
      <c r="K218" s="22"/>
      <c r="L218" s="22"/>
      <c r="M218" s="22"/>
      <c r="N218" s="22"/>
      <c r="O218" s="22"/>
      <c r="P218" s="58">
        <f t="shared" si="6"/>
        <v>0</v>
      </c>
      <c r="Q218" s="19"/>
    </row>
    <row r="219" spans="1:17" x14ac:dyDescent="0.25">
      <c r="A219" s="36">
        <v>213</v>
      </c>
      <c r="B219" s="71"/>
      <c r="C219" s="72"/>
      <c r="D219" s="92"/>
      <c r="E219" s="92"/>
      <c r="F219" s="59"/>
      <c r="G219" s="22"/>
      <c r="H219" s="22"/>
      <c r="I219" s="22"/>
      <c r="J219" s="22"/>
      <c r="K219" s="22"/>
      <c r="L219" s="22"/>
      <c r="M219" s="22"/>
      <c r="N219" s="22"/>
      <c r="O219" s="22"/>
      <c r="P219" s="58">
        <f t="shared" si="6"/>
        <v>0</v>
      </c>
      <c r="Q219" s="19"/>
    </row>
    <row r="220" spans="1:17" x14ac:dyDescent="0.25">
      <c r="A220" s="36">
        <v>214</v>
      </c>
      <c r="B220" s="71"/>
      <c r="C220" s="72"/>
      <c r="D220" s="92"/>
      <c r="E220" s="92"/>
      <c r="F220" s="59"/>
      <c r="G220" s="22"/>
      <c r="H220" s="22"/>
      <c r="I220" s="22"/>
      <c r="J220" s="22"/>
      <c r="K220" s="22"/>
      <c r="L220" s="22"/>
      <c r="M220" s="22"/>
      <c r="N220" s="22"/>
      <c r="O220" s="22"/>
      <c r="P220" s="96"/>
      <c r="Q220" s="19"/>
    </row>
    <row r="221" spans="1:17" ht="15.75" thickBot="1" x14ac:dyDescent="0.3">
      <c r="A221" s="17"/>
      <c r="B221" s="30"/>
      <c r="C221" s="14"/>
      <c r="D221" s="94"/>
      <c r="E221" s="9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13"/>
      <c r="Q221" s="19"/>
    </row>
    <row r="222" spans="1:17" x14ac:dyDescent="0.2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19" t="str">
        <f>IF(K222&gt;=60,"CLASIFICADO A 60 Km LIBRE y 80 Km NOVICIO",IF(K222&gt;=40,"CLASIFICADO A 40 Km LIBRE y 60 Km NOVICIO",""))</f>
        <v/>
      </c>
      <c r="N222" s="19"/>
      <c r="O222" s="56"/>
    </row>
    <row r="223" spans="1:17" x14ac:dyDescent="0.25">
      <c r="F223" s="3"/>
      <c r="G223" s="3"/>
      <c r="H223" s="3"/>
      <c r="I223" s="3"/>
      <c r="J223" s="3"/>
      <c r="K223" s="3"/>
      <c r="L223" s="3"/>
      <c r="O223" s="5"/>
    </row>
    <row r="224" spans="1:17" x14ac:dyDescent="0.25">
      <c r="F224" s="3"/>
      <c r="G224" s="3"/>
      <c r="H224" s="3"/>
      <c r="I224" s="3"/>
      <c r="J224" s="3"/>
      <c r="K224" s="3"/>
      <c r="L224" s="3"/>
      <c r="O224" s="5"/>
    </row>
    <row r="225" spans="6:15" x14ac:dyDescent="0.25">
      <c r="F225" s="3"/>
      <c r="G225" s="3"/>
      <c r="H225" s="3"/>
      <c r="I225" s="3"/>
      <c r="J225" s="3"/>
      <c r="K225" s="3"/>
      <c r="L225" s="3"/>
      <c r="O225" s="5"/>
    </row>
    <row r="226" spans="6:15" x14ac:dyDescent="0.25">
      <c r="F226" s="3"/>
      <c r="G226" s="3"/>
      <c r="H226" s="3"/>
      <c r="I226" s="3"/>
      <c r="J226" s="3"/>
      <c r="K226" s="3"/>
      <c r="L226" s="3"/>
      <c r="O226" s="5"/>
    </row>
    <row r="227" spans="6:15" x14ac:dyDescent="0.25">
      <c r="F227" s="3"/>
      <c r="G227" s="3"/>
      <c r="H227" s="3"/>
      <c r="I227" s="3"/>
      <c r="J227" s="3"/>
      <c r="K227" s="3"/>
      <c r="L227" s="3"/>
      <c r="O227" s="5"/>
    </row>
    <row r="228" spans="6:15" x14ac:dyDescent="0.25">
      <c r="F228" s="3"/>
      <c r="G228" s="3"/>
      <c r="H228" s="3"/>
      <c r="I228" s="3"/>
      <c r="J228" s="3"/>
      <c r="K228" s="3"/>
      <c r="L228" s="3"/>
    </row>
    <row r="229" spans="6:15" x14ac:dyDescent="0.25">
      <c r="F229" s="3"/>
      <c r="G229" s="3"/>
      <c r="H229" s="3"/>
      <c r="I229" s="3"/>
      <c r="J229" s="3"/>
      <c r="K229" s="3"/>
      <c r="L229" s="3"/>
    </row>
    <row r="230" spans="6:15" x14ac:dyDescent="0.25">
      <c r="F230" s="3"/>
      <c r="G230" s="3"/>
      <c r="H230" s="3"/>
      <c r="I230" s="3"/>
      <c r="J230" s="3"/>
      <c r="K230" s="3"/>
      <c r="L230" s="3"/>
    </row>
    <row r="231" spans="6:15" x14ac:dyDescent="0.25">
      <c r="F231" s="3"/>
      <c r="G231" s="3"/>
      <c r="H231" s="3"/>
      <c r="I231" s="3"/>
      <c r="J231" s="3"/>
      <c r="K231" s="3"/>
      <c r="L231" s="3"/>
    </row>
    <row r="232" spans="6:15" x14ac:dyDescent="0.25">
      <c r="F232" s="3"/>
      <c r="G232" s="3"/>
      <c r="H232" s="3"/>
      <c r="I232" s="3"/>
      <c r="J232" s="3"/>
      <c r="K232" s="3"/>
      <c r="L232" s="3"/>
    </row>
    <row r="233" spans="6:15" x14ac:dyDescent="0.25">
      <c r="F233" s="3"/>
      <c r="G233" s="3"/>
      <c r="H233" s="3"/>
      <c r="I233" s="3"/>
      <c r="J233" s="3"/>
      <c r="K233" s="3"/>
      <c r="L233" s="3"/>
    </row>
    <row r="234" spans="6:15" x14ac:dyDescent="0.25">
      <c r="F234" s="3"/>
      <c r="G234" s="3"/>
      <c r="H234" s="3"/>
      <c r="I234" s="3"/>
      <c r="J234" s="3"/>
      <c r="K234" s="3"/>
      <c r="L234" s="3"/>
    </row>
    <row r="235" spans="6:15" x14ac:dyDescent="0.25">
      <c r="F235" s="3"/>
      <c r="G235" s="3"/>
      <c r="H235" s="3"/>
      <c r="I235" s="3"/>
      <c r="J235" s="3"/>
      <c r="K235" s="3"/>
      <c r="L235" s="3"/>
    </row>
    <row r="236" spans="6:15" x14ac:dyDescent="0.25">
      <c r="F236" s="3"/>
      <c r="G236" s="3"/>
      <c r="H236" s="3"/>
      <c r="I236" s="3"/>
      <c r="J236" s="3"/>
      <c r="K236" s="3"/>
      <c r="L236" s="3"/>
    </row>
    <row r="237" spans="6:15" x14ac:dyDescent="0.25">
      <c r="F237" s="3"/>
      <c r="G237" s="3"/>
      <c r="H237" s="3"/>
      <c r="I237" s="3"/>
      <c r="J237" s="3"/>
      <c r="K237" s="3"/>
      <c r="L237" s="3"/>
    </row>
    <row r="238" spans="6:15" x14ac:dyDescent="0.25">
      <c r="F238" s="3"/>
      <c r="G238" s="3"/>
      <c r="H238" s="3"/>
      <c r="I238" s="3"/>
      <c r="J238" s="3"/>
      <c r="K238" s="3"/>
      <c r="L238" s="3"/>
    </row>
    <row r="239" spans="6:15" x14ac:dyDescent="0.25">
      <c r="F239" s="3"/>
      <c r="G239" s="3"/>
      <c r="H239" s="3"/>
      <c r="I239" s="3"/>
      <c r="J239" s="3"/>
      <c r="K239" s="3"/>
      <c r="L239" s="3"/>
    </row>
    <row r="240" spans="6:15" x14ac:dyDescent="0.25">
      <c r="F240" s="3"/>
      <c r="G240" s="3"/>
      <c r="H240" s="3"/>
      <c r="I240" s="3"/>
      <c r="J240" s="3"/>
      <c r="K240" s="3"/>
      <c r="L240" s="3"/>
      <c r="M240" t="str">
        <f>IF(K240&gt;=60,"CLASIFICADO A 60 Km LIBRE y 80 Km NOVICIO",IF(K240&gt;=40,"CLASIFICADO A 40 Km LIBRE y 60 Km NOVICIO",""))</f>
        <v/>
      </c>
    </row>
    <row r="241" spans="6:12" x14ac:dyDescent="0.25">
      <c r="F241" s="3"/>
      <c r="G241" s="3"/>
      <c r="H241" s="3"/>
      <c r="I241" s="3"/>
      <c r="J241" s="3"/>
      <c r="K241" s="3"/>
      <c r="L241" s="3"/>
    </row>
    <row r="242" spans="6:12" x14ac:dyDescent="0.25">
      <c r="F242" s="3"/>
      <c r="G242" s="3"/>
      <c r="H242" s="3"/>
      <c r="I242" s="3"/>
      <c r="J242" s="3"/>
      <c r="K242" s="3"/>
      <c r="L242" s="3"/>
    </row>
    <row r="243" spans="6:12" x14ac:dyDescent="0.25">
      <c r="F243" s="3"/>
      <c r="G243" s="3"/>
      <c r="H243" s="3"/>
      <c r="I243" s="3"/>
      <c r="J243" s="3"/>
      <c r="K243" s="3"/>
      <c r="L243" s="3"/>
    </row>
    <row r="244" spans="6:12" x14ac:dyDescent="0.25">
      <c r="F244" s="3"/>
      <c r="G244" s="3"/>
      <c r="H244" s="3"/>
      <c r="I244" s="3"/>
      <c r="J244" s="3"/>
      <c r="K244" s="3"/>
      <c r="L244" s="3"/>
    </row>
    <row r="245" spans="6:12" x14ac:dyDescent="0.25">
      <c r="F245" s="3"/>
      <c r="G245" s="3"/>
      <c r="H245" s="3"/>
      <c r="I245" s="3"/>
      <c r="J245" s="3"/>
      <c r="K245" s="3"/>
      <c r="L245" s="3"/>
    </row>
    <row r="246" spans="6:12" x14ac:dyDescent="0.25">
      <c r="F246" s="3"/>
      <c r="G246" s="3"/>
      <c r="H246" s="3"/>
      <c r="I246" s="3"/>
      <c r="J246" s="3"/>
      <c r="K246" s="3"/>
      <c r="L246" s="3"/>
    </row>
    <row r="247" spans="6:12" x14ac:dyDescent="0.25">
      <c r="F247" s="3"/>
      <c r="G247" s="3"/>
      <c r="H247" s="3"/>
      <c r="I247" s="3"/>
      <c r="J247" s="3"/>
      <c r="K247" s="3"/>
      <c r="L247" s="3"/>
    </row>
    <row r="248" spans="6:12" x14ac:dyDescent="0.25">
      <c r="F248" s="3"/>
      <c r="G248" s="3"/>
      <c r="H248" s="3"/>
      <c r="I248" s="3"/>
      <c r="J248" s="3"/>
      <c r="K248" s="3"/>
      <c r="L248" s="3"/>
    </row>
    <row r="249" spans="6:12" x14ac:dyDescent="0.25">
      <c r="F249" s="3"/>
      <c r="G249" s="3"/>
      <c r="H249" s="3"/>
      <c r="I249" s="3"/>
      <c r="J249" s="3"/>
      <c r="K249" s="3"/>
      <c r="L249" s="3"/>
    </row>
    <row r="250" spans="6:12" x14ac:dyDescent="0.25">
      <c r="F250" s="3"/>
      <c r="G250" s="3"/>
      <c r="H250" s="3"/>
      <c r="I250" s="3"/>
      <c r="J250" s="3"/>
      <c r="K250" s="3"/>
      <c r="L250" s="3"/>
    </row>
    <row r="251" spans="6:12" x14ac:dyDescent="0.25">
      <c r="F251" s="3"/>
      <c r="G251" s="3"/>
      <c r="H251" s="3"/>
      <c r="I251" s="3"/>
      <c r="J251" s="3"/>
      <c r="K251" s="3"/>
      <c r="L251" s="3"/>
    </row>
    <row r="252" spans="6:12" x14ac:dyDescent="0.25">
      <c r="F252" s="3"/>
      <c r="G252" s="3"/>
      <c r="H252" s="3"/>
      <c r="I252" s="3"/>
      <c r="J252" s="3"/>
      <c r="K252" s="3"/>
      <c r="L252" s="3"/>
    </row>
    <row r="253" spans="6:12" x14ac:dyDescent="0.25">
      <c r="F253" s="3"/>
      <c r="G253" s="3"/>
      <c r="H253" s="3"/>
      <c r="I253" s="3"/>
      <c r="J253" s="3"/>
      <c r="K253" s="3"/>
      <c r="L253" s="3"/>
    </row>
    <row r="254" spans="6:12" x14ac:dyDescent="0.25">
      <c r="F254" s="3"/>
      <c r="G254" s="3"/>
      <c r="H254" s="3"/>
      <c r="I254" s="3"/>
      <c r="J254" s="3"/>
      <c r="K254" s="3"/>
      <c r="L254" s="3"/>
    </row>
    <row r="255" spans="6:12" x14ac:dyDescent="0.25">
      <c r="F255" s="3"/>
      <c r="G255" s="3"/>
      <c r="H255" s="3"/>
      <c r="I255" s="3"/>
      <c r="J255" s="3"/>
      <c r="K255" s="3"/>
      <c r="L255" s="3"/>
    </row>
    <row r="256" spans="6:12" x14ac:dyDescent="0.25">
      <c r="F256" s="3"/>
      <c r="G256" s="3"/>
      <c r="H256" s="3"/>
      <c r="I256" s="3"/>
      <c r="J256" s="3"/>
      <c r="K256" s="3"/>
      <c r="L256" s="3"/>
    </row>
    <row r="257" spans="6:12" x14ac:dyDescent="0.25">
      <c r="F257" s="3"/>
      <c r="G257" s="3"/>
      <c r="H257" s="3"/>
      <c r="I257" s="3"/>
      <c r="J257" s="3"/>
      <c r="K257" s="3"/>
      <c r="L257" s="3"/>
    </row>
    <row r="258" spans="6:12" x14ac:dyDescent="0.25">
      <c r="F258" s="3"/>
      <c r="G258" s="3"/>
      <c r="H258" s="3"/>
      <c r="I258" s="3"/>
      <c r="J258" s="3"/>
      <c r="K258" s="3"/>
      <c r="L258" s="3"/>
    </row>
    <row r="259" spans="6:12" x14ac:dyDescent="0.25">
      <c r="F259" s="3"/>
      <c r="G259" s="3"/>
      <c r="H259" s="3"/>
      <c r="I259" s="3"/>
      <c r="J259" s="3"/>
      <c r="K259" s="3"/>
      <c r="L259" s="3"/>
    </row>
    <row r="260" spans="6:12" x14ac:dyDescent="0.25">
      <c r="F260" s="3"/>
      <c r="G260" s="3"/>
      <c r="H260" s="3"/>
      <c r="I260" s="3"/>
      <c r="J260" s="3"/>
      <c r="K260" s="3"/>
      <c r="L260" s="3"/>
    </row>
    <row r="261" spans="6:12" x14ac:dyDescent="0.25">
      <c r="F261" s="3"/>
      <c r="G261" s="3"/>
      <c r="H261" s="3"/>
      <c r="I261" s="3"/>
      <c r="J261" s="3"/>
      <c r="K261" s="3"/>
      <c r="L261" s="3"/>
    </row>
    <row r="262" spans="6:12" x14ac:dyDescent="0.25">
      <c r="F262" s="3"/>
      <c r="G262" s="3"/>
      <c r="H262" s="3"/>
      <c r="I262" s="3"/>
      <c r="J262" s="3"/>
      <c r="K262" s="3"/>
      <c r="L262" s="3"/>
    </row>
    <row r="263" spans="6:12" x14ac:dyDescent="0.25">
      <c r="F263" s="3"/>
      <c r="G263" s="3"/>
      <c r="H263" s="3"/>
      <c r="I263" s="3"/>
      <c r="J263" s="3"/>
      <c r="K263" s="3"/>
      <c r="L263" s="3"/>
    </row>
    <row r="264" spans="6:12" x14ac:dyDescent="0.25">
      <c r="F264" s="3"/>
      <c r="G264" s="3"/>
      <c r="H264" s="3"/>
      <c r="I264" s="3"/>
      <c r="J264" s="3"/>
      <c r="K264" s="3"/>
      <c r="L264" s="3"/>
    </row>
    <row r="265" spans="6:12" x14ac:dyDescent="0.25">
      <c r="F265" s="3"/>
      <c r="G265" s="3"/>
      <c r="H265" s="3"/>
      <c r="I265" s="3"/>
      <c r="J265" s="3"/>
      <c r="K265" s="3"/>
      <c r="L265" s="3"/>
    </row>
    <row r="266" spans="6:12" x14ac:dyDescent="0.25">
      <c r="F266" s="3"/>
      <c r="G266" s="3"/>
      <c r="H266" s="3"/>
      <c r="I266" s="3"/>
      <c r="J266" s="3"/>
      <c r="K266" s="3"/>
      <c r="L266" s="3"/>
    </row>
    <row r="267" spans="6:12" x14ac:dyDescent="0.25">
      <c r="F267" s="3"/>
      <c r="G267" s="3"/>
      <c r="H267" s="3"/>
      <c r="I267" s="3"/>
      <c r="J267" s="3"/>
      <c r="K267" s="3"/>
      <c r="L267" s="3"/>
    </row>
    <row r="268" spans="6:12" x14ac:dyDescent="0.25">
      <c r="F268" s="3"/>
      <c r="G268" s="3"/>
      <c r="H268" s="3"/>
      <c r="I268" s="3"/>
      <c r="J268" s="3"/>
      <c r="K268" s="3"/>
      <c r="L268" s="3"/>
    </row>
    <row r="269" spans="6:12" x14ac:dyDescent="0.25">
      <c r="F269" s="3"/>
      <c r="G269" s="3"/>
      <c r="H269" s="3"/>
      <c r="I269" s="3"/>
      <c r="J269" s="3"/>
      <c r="K269" s="3"/>
      <c r="L269" s="3"/>
    </row>
    <row r="270" spans="6:12" x14ac:dyDescent="0.25">
      <c r="F270" s="3"/>
      <c r="G270" s="3"/>
      <c r="H270" s="3"/>
      <c r="I270" s="3"/>
      <c r="J270" s="3"/>
      <c r="K270" s="3"/>
      <c r="L270" s="3"/>
    </row>
    <row r="271" spans="6:12" x14ac:dyDescent="0.25">
      <c r="F271" s="3"/>
      <c r="G271" s="3"/>
      <c r="H271" s="3"/>
      <c r="I271" s="3"/>
      <c r="J271" s="3"/>
      <c r="K271" s="3"/>
      <c r="L271" s="3"/>
    </row>
    <row r="272" spans="6:12" x14ac:dyDescent="0.25">
      <c r="F272" s="3"/>
      <c r="G272" s="3"/>
      <c r="H272" s="3"/>
      <c r="I272" s="3"/>
      <c r="J272" s="3"/>
      <c r="K272" s="3"/>
      <c r="L272" s="3"/>
    </row>
    <row r="273" spans="6:12" x14ac:dyDescent="0.25">
      <c r="F273" s="3"/>
      <c r="G273" s="3"/>
      <c r="H273" s="3"/>
      <c r="I273" s="3"/>
      <c r="J273" s="3"/>
      <c r="K273" s="3"/>
      <c r="L273" s="3"/>
    </row>
    <row r="274" spans="6:12" x14ac:dyDescent="0.25">
      <c r="F274" s="3"/>
      <c r="G274" s="3"/>
      <c r="H274" s="3"/>
      <c r="I274" s="3"/>
      <c r="J274" s="3"/>
      <c r="K274" s="3"/>
      <c r="L274" s="3"/>
    </row>
    <row r="275" spans="6:12" x14ac:dyDescent="0.25">
      <c r="F275" s="3"/>
      <c r="G275" s="3"/>
      <c r="H275" s="3"/>
      <c r="I275" s="3"/>
      <c r="J275" s="3"/>
      <c r="K275" s="3"/>
      <c r="L275" s="3"/>
    </row>
    <row r="276" spans="6:12" x14ac:dyDescent="0.25">
      <c r="F276" s="3"/>
      <c r="G276" s="3"/>
      <c r="H276" s="3"/>
      <c r="I276" s="3"/>
      <c r="J276" s="3"/>
      <c r="K276" s="3"/>
      <c r="L276" s="3"/>
    </row>
    <row r="277" spans="6:12" x14ac:dyDescent="0.25">
      <c r="F277" s="3"/>
      <c r="G277" s="3"/>
      <c r="H277" s="3"/>
      <c r="I277" s="3"/>
      <c r="J277" s="3"/>
      <c r="K277" s="3"/>
      <c r="L277" s="3"/>
    </row>
    <row r="278" spans="6:12" x14ac:dyDescent="0.25">
      <c r="F278" s="3"/>
      <c r="G278" s="3"/>
      <c r="H278" s="3"/>
      <c r="I278" s="3"/>
      <c r="J278" s="3"/>
      <c r="K278" s="3"/>
      <c r="L278" s="3"/>
    </row>
    <row r="279" spans="6:12" x14ac:dyDescent="0.25">
      <c r="F279" s="3"/>
      <c r="G279" s="3"/>
      <c r="H279" s="3"/>
      <c r="I279" s="3"/>
      <c r="J279" s="3"/>
      <c r="K279" s="3"/>
      <c r="L279" s="3"/>
    </row>
    <row r="280" spans="6:12" x14ac:dyDescent="0.25">
      <c r="F280" s="3"/>
      <c r="G280" s="3"/>
      <c r="H280" s="3"/>
      <c r="I280" s="3"/>
      <c r="J280" s="3"/>
      <c r="K280" s="3"/>
      <c r="L280" s="3"/>
    </row>
    <row r="281" spans="6:12" x14ac:dyDescent="0.25">
      <c r="F281" s="3"/>
      <c r="G281" s="3"/>
      <c r="H281" s="3"/>
      <c r="I281" s="3"/>
      <c r="J281" s="3"/>
      <c r="K281" s="3"/>
      <c r="L281" s="3"/>
    </row>
    <row r="282" spans="6:12" x14ac:dyDescent="0.25">
      <c r="F282" s="3"/>
      <c r="G282" s="3"/>
      <c r="H282" s="3"/>
      <c r="I282" s="3"/>
      <c r="J282" s="3"/>
      <c r="K282" s="3"/>
      <c r="L282" s="3"/>
    </row>
    <row r="283" spans="6:12" x14ac:dyDescent="0.25">
      <c r="F283" s="3"/>
      <c r="G283" s="3"/>
      <c r="H283" s="3"/>
      <c r="I283" s="3"/>
      <c r="J283" s="3"/>
      <c r="K283" s="3"/>
      <c r="L283" s="3"/>
    </row>
    <row r="284" spans="6:12" x14ac:dyDescent="0.25">
      <c r="F284" s="3"/>
      <c r="G284" s="3"/>
      <c r="H284" s="3"/>
      <c r="I284" s="3"/>
      <c r="J284" s="3"/>
      <c r="K284" s="3"/>
      <c r="L284" s="3"/>
    </row>
    <row r="285" spans="6:12" x14ac:dyDescent="0.25">
      <c r="F285" s="3"/>
      <c r="G285" s="3"/>
      <c r="H285" s="3"/>
      <c r="I285" s="3"/>
      <c r="J285" s="3"/>
      <c r="K285" s="3"/>
      <c r="L285" s="3"/>
    </row>
    <row r="286" spans="6:12" x14ac:dyDescent="0.25">
      <c r="F286" s="3"/>
      <c r="G286" s="3"/>
      <c r="H286" s="3"/>
      <c r="I286" s="3"/>
      <c r="J286" s="3"/>
      <c r="K286" s="3"/>
      <c r="L286" s="3"/>
    </row>
    <row r="287" spans="6:12" x14ac:dyDescent="0.25">
      <c r="F287" s="3"/>
      <c r="G287" s="3"/>
      <c r="H287" s="3"/>
      <c r="I287" s="3"/>
      <c r="J287" s="3"/>
      <c r="K287" s="3"/>
      <c r="L287" s="3"/>
    </row>
    <row r="288" spans="6:12" x14ac:dyDescent="0.25">
      <c r="F288" s="3"/>
      <c r="G288" s="3"/>
      <c r="H288" s="3"/>
      <c r="I288" s="3"/>
      <c r="J288" s="3"/>
      <c r="K288" s="3"/>
      <c r="L288" s="3"/>
    </row>
    <row r="289" spans="6:12" x14ac:dyDescent="0.25">
      <c r="F289" s="3"/>
      <c r="G289" s="3"/>
      <c r="H289" s="3"/>
      <c r="I289" s="3"/>
      <c r="J289" s="3"/>
      <c r="K289" s="3"/>
      <c r="L289" s="3"/>
    </row>
    <row r="290" spans="6:12" x14ac:dyDescent="0.25">
      <c r="F290" s="3"/>
      <c r="G290" s="3"/>
      <c r="H290" s="3"/>
      <c r="I290" s="3"/>
      <c r="J290" s="3"/>
      <c r="K290" s="3"/>
      <c r="L290" s="3"/>
    </row>
    <row r="291" spans="6:12" x14ac:dyDescent="0.25">
      <c r="F291" s="3"/>
      <c r="G291" s="3"/>
      <c r="H291" s="3"/>
      <c r="I291" s="3"/>
      <c r="J291" s="3"/>
      <c r="K291" s="3"/>
      <c r="L291" s="3"/>
    </row>
    <row r="292" spans="6:12" x14ac:dyDescent="0.25">
      <c r="F292" s="3"/>
      <c r="G292" s="3"/>
      <c r="H292" s="3"/>
      <c r="I292" s="3"/>
      <c r="J292" s="3"/>
      <c r="K292" s="3"/>
      <c r="L292" s="3"/>
    </row>
    <row r="293" spans="6:12" x14ac:dyDescent="0.25">
      <c r="F293" s="3"/>
      <c r="G293" s="3"/>
      <c r="H293" s="3"/>
      <c r="I293" s="3"/>
      <c r="J293" s="3"/>
      <c r="K293" s="3"/>
      <c r="L293" s="3"/>
    </row>
    <row r="294" spans="6:12" x14ac:dyDescent="0.25">
      <c r="F294" s="3"/>
      <c r="G294" s="3"/>
      <c r="H294" s="3"/>
      <c r="I294" s="3"/>
      <c r="J294" s="3"/>
      <c r="K294" s="3"/>
      <c r="L294" s="3"/>
    </row>
    <row r="295" spans="6:12" x14ac:dyDescent="0.25">
      <c r="F295" s="3"/>
      <c r="G295" s="3"/>
      <c r="H295" s="3"/>
      <c r="I295" s="3"/>
      <c r="J295" s="3"/>
      <c r="K295" s="3"/>
      <c r="L295" s="3"/>
    </row>
    <row r="296" spans="6:12" x14ac:dyDescent="0.25">
      <c r="F296" s="3"/>
      <c r="G296" s="3"/>
      <c r="H296" s="3"/>
      <c r="I296" s="3"/>
      <c r="J296" s="3"/>
      <c r="K296" s="3"/>
      <c r="L296" s="3"/>
    </row>
    <row r="297" spans="6:12" x14ac:dyDescent="0.25">
      <c r="F297" s="3"/>
      <c r="G297" s="3"/>
      <c r="H297" s="3"/>
      <c r="I297" s="3"/>
      <c r="J297" s="3"/>
      <c r="K297" s="3"/>
      <c r="L297" s="3"/>
    </row>
    <row r="298" spans="6:12" x14ac:dyDescent="0.25">
      <c r="F298" s="3"/>
      <c r="G298" s="3"/>
      <c r="H298" s="3"/>
      <c r="I298" s="3"/>
      <c r="J298" s="3"/>
      <c r="K298" s="3"/>
      <c r="L298" s="3"/>
    </row>
    <row r="299" spans="6:12" x14ac:dyDescent="0.25">
      <c r="F299" s="3"/>
      <c r="G299" s="3"/>
      <c r="H299" s="3"/>
      <c r="I299" s="3"/>
      <c r="J299" s="3"/>
      <c r="K299" s="3"/>
      <c r="L299" s="3"/>
    </row>
    <row r="300" spans="6:12" x14ac:dyDescent="0.25">
      <c r="F300" s="3"/>
      <c r="G300" s="3"/>
      <c r="H300" s="3"/>
      <c r="I300" s="3"/>
      <c r="J300" s="3"/>
      <c r="K300" s="3"/>
      <c r="L300" s="3"/>
    </row>
    <row r="301" spans="6:12" x14ac:dyDescent="0.25">
      <c r="F301" s="3"/>
      <c r="G301" s="3"/>
      <c r="H301" s="3"/>
      <c r="I301" s="3"/>
      <c r="J301" s="3"/>
      <c r="K301" s="3"/>
      <c r="L301" s="3"/>
    </row>
    <row r="302" spans="6:12" x14ac:dyDescent="0.25">
      <c r="F302" s="3"/>
      <c r="G302" s="3"/>
      <c r="H302" s="3"/>
      <c r="I302" s="3"/>
      <c r="J302" s="3"/>
      <c r="K302" s="3"/>
      <c r="L302" s="3"/>
    </row>
    <row r="303" spans="6:12" x14ac:dyDescent="0.25">
      <c r="F303" s="3"/>
      <c r="G303" s="3"/>
      <c r="H303" s="3"/>
      <c r="I303" s="3"/>
      <c r="J303" s="3"/>
      <c r="K303" s="3"/>
      <c r="L303" s="3"/>
    </row>
    <row r="304" spans="6:12" x14ac:dyDescent="0.25">
      <c r="F304" s="3"/>
      <c r="G304" s="3"/>
      <c r="H304" s="3"/>
      <c r="I304" s="3"/>
      <c r="J304" s="3"/>
      <c r="K304" s="3"/>
      <c r="L304" s="3"/>
    </row>
    <row r="305" spans="6:12" x14ac:dyDescent="0.25">
      <c r="F305" s="3"/>
      <c r="G305" s="3"/>
      <c r="H305" s="3"/>
      <c r="I305" s="3"/>
      <c r="J305" s="3"/>
      <c r="K305" s="3"/>
      <c r="L305" s="3"/>
    </row>
    <row r="306" spans="6:12" x14ac:dyDescent="0.25">
      <c r="F306" s="3"/>
      <c r="G306" s="3"/>
      <c r="H306" s="3"/>
      <c r="I306" s="3"/>
      <c r="J306" s="3"/>
      <c r="K306" s="3"/>
      <c r="L306" s="3"/>
    </row>
    <row r="307" spans="6:12" x14ac:dyDescent="0.25">
      <c r="F307" s="3"/>
      <c r="G307" s="3"/>
      <c r="H307" s="3"/>
      <c r="I307" s="3"/>
      <c r="J307" s="3"/>
      <c r="K307" s="3"/>
      <c r="L307" s="3"/>
    </row>
    <row r="308" spans="6:12" x14ac:dyDescent="0.25">
      <c r="F308" s="3"/>
      <c r="G308" s="3"/>
      <c r="H308" s="3"/>
      <c r="I308" s="3"/>
      <c r="J308" s="3"/>
      <c r="K308" s="3"/>
      <c r="L308" s="3"/>
    </row>
    <row r="309" spans="6:12" x14ac:dyDescent="0.25">
      <c r="F309" s="3"/>
      <c r="G309" s="3"/>
      <c r="H309" s="3"/>
      <c r="I309" s="3"/>
      <c r="J309" s="3"/>
      <c r="K309" s="3"/>
      <c r="L309" s="3"/>
    </row>
    <row r="310" spans="6:12" x14ac:dyDescent="0.25">
      <c r="F310" s="3"/>
      <c r="G310" s="3"/>
      <c r="H310" s="3"/>
      <c r="I310" s="3"/>
      <c r="J310" s="3"/>
      <c r="K310" s="3"/>
      <c r="L310" s="3"/>
    </row>
    <row r="311" spans="6:12" x14ac:dyDescent="0.25">
      <c r="F311" s="3"/>
      <c r="G311" s="3"/>
      <c r="H311" s="3"/>
      <c r="I311" s="3"/>
      <c r="J311" s="3"/>
      <c r="K311" s="3"/>
      <c r="L311" s="3"/>
    </row>
    <row r="312" spans="6:12" x14ac:dyDescent="0.25">
      <c r="F312" s="3"/>
      <c r="G312" s="3"/>
      <c r="H312" s="3"/>
      <c r="I312" s="3"/>
      <c r="J312" s="3"/>
      <c r="K312" s="3"/>
      <c r="L312" s="3"/>
    </row>
    <row r="313" spans="6:12" x14ac:dyDescent="0.25">
      <c r="F313" s="3"/>
      <c r="G313" s="3"/>
      <c r="H313" s="3"/>
      <c r="I313" s="3"/>
      <c r="J313" s="3"/>
      <c r="K313" s="3"/>
      <c r="L313" s="3"/>
    </row>
    <row r="314" spans="6:12" x14ac:dyDescent="0.25">
      <c r="F314" s="3"/>
      <c r="G314" s="3"/>
      <c r="H314" s="3"/>
      <c r="I314" s="3"/>
      <c r="J314" s="3"/>
      <c r="K314" s="3"/>
      <c r="L314" s="3"/>
    </row>
    <row r="315" spans="6:12" x14ac:dyDescent="0.25">
      <c r="F315" s="3"/>
      <c r="G315" s="3"/>
      <c r="H315" s="3"/>
      <c r="I315" s="3"/>
      <c r="J315" s="3"/>
      <c r="K315" s="3"/>
      <c r="L315" s="3"/>
    </row>
    <row r="316" spans="6:12" x14ac:dyDescent="0.25">
      <c r="F316" s="3"/>
      <c r="G316" s="3"/>
      <c r="H316" s="3"/>
      <c r="I316" s="3"/>
      <c r="J316" s="3"/>
      <c r="K316" s="3"/>
      <c r="L316" s="3"/>
    </row>
    <row r="317" spans="6:12" x14ac:dyDescent="0.25">
      <c r="F317" s="3"/>
      <c r="G317" s="3"/>
      <c r="H317" s="3"/>
      <c r="I317" s="3"/>
      <c r="J317" s="3"/>
      <c r="K317" s="3"/>
      <c r="L317" s="3"/>
    </row>
    <row r="318" spans="6:12" x14ac:dyDescent="0.25">
      <c r="F318" s="3"/>
      <c r="G318" s="3"/>
      <c r="H318" s="3"/>
      <c r="I318" s="3"/>
      <c r="J318" s="3"/>
      <c r="K318" s="3"/>
      <c r="L318" s="3"/>
    </row>
    <row r="319" spans="6:12" x14ac:dyDescent="0.25">
      <c r="F319" s="3"/>
      <c r="G319" s="3"/>
      <c r="H319" s="3"/>
      <c r="I319" s="3"/>
      <c r="J319" s="3"/>
      <c r="K319" s="3"/>
      <c r="L319" s="3"/>
    </row>
    <row r="320" spans="6:12" x14ac:dyDescent="0.25">
      <c r="F320" s="3"/>
      <c r="G320" s="3"/>
      <c r="H320" s="3"/>
      <c r="I320" s="3"/>
      <c r="J320" s="3"/>
      <c r="K320" s="3"/>
      <c r="L320" s="3"/>
    </row>
    <row r="321" spans="6:12" x14ac:dyDescent="0.25">
      <c r="F321" s="3"/>
      <c r="G321" s="3"/>
      <c r="H321" s="3"/>
      <c r="I321" s="3"/>
      <c r="J321" s="3"/>
      <c r="K321" s="3"/>
      <c r="L321" s="3"/>
    </row>
    <row r="322" spans="6:12" x14ac:dyDescent="0.25">
      <c r="F322" s="3"/>
      <c r="G322" s="3"/>
      <c r="H322" s="3"/>
      <c r="I322" s="3"/>
      <c r="J322" s="3"/>
      <c r="K322" s="3"/>
      <c r="L322" s="3"/>
    </row>
    <row r="323" spans="6:12" x14ac:dyDescent="0.25">
      <c r="F323" s="3"/>
      <c r="G323" s="3"/>
      <c r="H323" s="3"/>
      <c r="I323" s="3"/>
      <c r="J323" s="3"/>
      <c r="K323" s="3"/>
      <c r="L323" s="3"/>
    </row>
    <row r="324" spans="6:12" x14ac:dyDescent="0.25">
      <c r="F324" s="3"/>
      <c r="G324" s="3"/>
      <c r="H324" s="3"/>
      <c r="I324" s="3"/>
      <c r="J324" s="3"/>
      <c r="K324" s="3"/>
      <c r="L324" s="3"/>
    </row>
    <row r="325" spans="6:12" x14ac:dyDescent="0.25">
      <c r="F325" s="3"/>
      <c r="G325" s="3"/>
      <c r="H325" s="3"/>
      <c r="I325" s="3"/>
      <c r="J325" s="3"/>
      <c r="K325" s="3"/>
      <c r="L325" s="3"/>
    </row>
    <row r="326" spans="6:12" x14ac:dyDescent="0.25">
      <c r="F326" s="3"/>
      <c r="G326" s="3"/>
      <c r="H326" s="3"/>
      <c r="I326" s="3"/>
      <c r="J326" s="3"/>
      <c r="K326" s="3"/>
      <c r="L326" s="3"/>
    </row>
    <row r="327" spans="6:12" x14ac:dyDescent="0.25">
      <c r="F327" s="3"/>
      <c r="G327" s="3"/>
      <c r="H327" s="3"/>
      <c r="I327" s="3"/>
      <c r="J327" s="3"/>
      <c r="K327" s="3"/>
      <c r="L327" s="3"/>
    </row>
    <row r="328" spans="6:12" x14ac:dyDescent="0.25">
      <c r="F328" s="3"/>
      <c r="G328" s="3"/>
      <c r="H328" s="3"/>
      <c r="I328" s="3"/>
      <c r="J328" s="3"/>
      <c r="K328" s="3"/>
      <c r="L328" s="3"/>
    </row>
    <row r="329" spans="6:12" x14ac:dyDescent="0.25">
      <c r="F329" s="3"/>
      <c r="G329" s="3"/>
      <c r="H329" s="3"/>
      <c r="I329" s="3"/>
      <c r="J329" s="3"/>
      <c r="K329" s="3"/>
      <c r="L329" s="3"/>
    </row>
    <row r="330" spans="6:12" x14ac:dyDescent="0.25">
      <c r="F330" s="3"/>
      <c r="G330" s="3"/>
      <c r="H330" s="3"/>
      <c r="I330" s="3"/>
      <c r="J330" s="3"/>
      <c r="K330" s="3"/>
      <c r="L330" s="3"/>
    </row>
    <row r="331" spans="6:12" x14ac:dyDescent="0.25">
      <c r="F331" s="3"/>
      <c r="G331" s="3"/>
      <c r="H331" s="3"/>
      <c r="I331" s="3"/>
      <c r="J331" s="3"/>
      <c r="K331" s="3"/>
      <c r="L331" s="3"/>
    </row>
    <row r="332" spans="6:12" x14ac:dyDescent="0.25">
      <c r="F332" s="3"/>
      <c r="G332" s="3"/>
      <c r="H332" s="3"/>
      <c r="I332" s="3"/>
      <c r="J332" s="3"/>
      <c r="K332" s="3"/>
      <c r="L332" s="3"/>
    </row>
    <row r="333" spans="6:12" x14ac:dyDescent="0.25">
      <c r="F333" s="3"/>
      <c r="G333" s="3"/>
      <c r="H333" s="3"/>
      <c r="I333" s="3"/>
      <c r="J333" s="3"/>
      <c r="K333" s="3"/>
      <c r="L333" s="3"/>
    </row>
    <row r="334" spans="6:12" x14ac:dyDescent="0.25">
      <c r="F334" s="3"/>
      <c r="G334" s="3"/>
      <c r="H334" s="3"/>
      <c r="I334" s="3"/>
      <c r="J334" s="3"/>
      <c r="K334" s="3"/>
      <c r="L334" s="3"/>
    </row>
    <row r="335" spans="6:12" x14ac:dyDescent="0.25">
      <c r="F335" s="3"/>
      <c r="G335" s="3"/>
      <c r="H335" s="3"/>
      <c r="I335" s="3"/>
      <c r="J335" s="3"/>
      <c r="K335" s="3"/>
      <c r="L335" s="3"/>
    </row>
    <row r="336" spans="6:12" x14ac:dyDescent="0.25">
      <c r="F336" s="3"/>
      <c r="G336" s="3"/>
      <c r="H336" s="3"/>
      <c r="I336" s="3"/>
      <c r="J336" s="3"/>
      <c r="K336" s="3"/>
      <c r="L336" s="3"/>
    </row>
    <row r="337" spans="6:12" x14ac:dyDescent="0.25">
      <c r="F337" s="3"/>
      <c r="G337" s="3"/>
      <c r="H337" s="3"/>
      <c r="I337" s="3"/>
      <c r="J337" s="3"/>
      <c r="K337" s="3"/>
      <c r="L337" s="3"/>
    </row>
    <row r="338" spans="6:12" x14ac:dyDescent="0.25">
      <c r="F338" s="3"/>
      <c r="G338" s="3"/>
      <c r="H338" s="3"/>
      <c r="I338" s="3"/>
      <c r="J338" s="3"/>
      <c r="K338" s="3"/>
      <c r="L338" s="3"/>
    </row>
    <row r="339" spans="6:12" x14ac:dyDescent="0.25">
      <c r="F339" s="3"/>
      <c r="G339" s="3"/>
      <c r="H339" s="3"/>
      <c r="I339" s="3"/>
      <c r="J339" s="3"/>
      <c r="K339" s="3"/>
      <c r="L339" s="3"/>
    </row>
    <row r="340" spans="6:12" x14ac:dyDescent="0.25">
      <c r="F340" s="3"/>
      <c r="G340" s="3"/>
      <c r="H340" s="3"/>
      <c r="I340" s="3"/>
      <c r="J340" s="3"/>
      <c r="K340" s="3"/>
      <c r="L340" s="3"/>
    </row>
    <row r="341" spans="6:12" x14ac:dyDescent="0.25">
      <c r="F341" s="3"/>
      <c r="G341" s="3"/>
      <c r="H341" s="3"/>
      <c r="I341" s="3"/>
      <c r="J341" s="3"/>
      <c r="K341" s="3"/>
      <c r="L341" s="3"/>
    </row>
    <row r="342" spans="6:12" x14ac:dyDescent="0.25">
      <c r="F342" s="3"/>
      <c r="G342" s="3"/>
      <c r="H342" s="3"/>
      <c r="I342" s="3"/>
      <c r="J342" s="3"/>
      <c r="K342" s="3"/>
      <c r="L342" s="3"/>
    </row>
    <row r="343" spans="6:12" x14ac:dyDescent="0.25">
      <c r="F343" s="3"/>
      <c r="G343" s="3"/>
      <c r="H343" s="3"/>
      <c r="I343" s="3"/>
      <c r="J343" s="3"/>
      <c r="K343" s="3"/>
      <c r="L343" s="3"/>
    </row>
    <row r="344" spans="6:12" x14ac:dyDescent="0.25">
      <c r="F344" s="3"/>
      <c r="G344" s="3"/>
      <c r="H344" s="3"/>
      <c r="I344" s="3"/>
      <c r="J344" s="3"/>
      <c r="K344" s="3"/>
      <c r="L344" s="3"/>
    </row>
    <row r="345" spans="6:12" x14ac:dyDescent="0.25">
      <c r="F345" s="3"/>
      <c r="G345" s="3"/>
      <c r="H345" s="3"/>
      <c r="I345" s="3"/>
      <c r="J345" s="3"/>
      <c r="K345" s="3"/>
      <c r="L345" s="3"/>
    </row>
    <row r="346" spans="6:12" x14ac:dyDescent="0.25">
      <c r="F346" s="3"/>
      <c r="G346" s="3"/>
      <c r="H346" s="3"/>
      <c r="I346" s="3"/>
      <c r="J346" s="3"/>
      <c r="K346" s="3"/>
      <c r="L346" s="3"/>
    </row>
    <row r="347" spans="6:12" x14ac:dyDescent="0.25">
      <c r="F347" s="3"/>
      <c r="G347" s="3"/>
      <c r="H347" s="3"/>
      <c r="I347" s="3"/>
      <c r="J347" s="3"/>
      <c r="K347" s="3"/>
      <c r="L347" s="3"/>
    </row>
    <row r="348" spans="6:12" x14ac:dyDescent="0.25">
      <c r="F348" s="3"/>
      <c r="G348" s="3"/>
      <c r="H348" s="3"/>
      <c r="I348" s="3"/>
      <c r="J348" s="3"/>
      <c r="K348" s="3"/>
      <c r="L348" s="3"/>
    </row>
    <row r="349" spans="6:12" x14ac:dyDescent="0.25">
      <c r="F349" s="3"/>
      <c r="G349" s="3"/>
      <c r="H349" s="3"/>
      <c r="I349" s="3"/>
      <c r="J349" s="3"/>
      <c r="K349" s="3"/>
      <c r="L349" s="3"/>
    </row>
    <row r="350" spans="6:12" x14ac:dyDescent="0.25">
      <c r="F350" s="3"/>
      <c r="G350" s="3"/>
      <c r="H350" s="3"/>
      <c r="I350" s="3"/>
      <c r="J350" s="3"/>
      <c r="K350" s="3"/>
      <c r="L350" s="3"/>
    </row>
    <row r="351" spans="6:12" x14ac:dyDescent="0.25">
      <c r="F351" s="3"/>
      <c r="G351" s="3"/>
      <c r="H351" s="3"/>
      <c r="I351" s="3"/>
      <c r="J351" s="3"/>
      <c r="K351" s="3"/>
      <c r="L351" s="3"/>
    </row>
    <row r="352" spans="6:12" x14ac:dyDescent="0.25">
      <c r="F352" s="3"/>
      <c r="G352" s="3"/>
      <c r="H352" s="3"/>
      <c r="I352" s="3"/>
      <c r="J352" s="3"/>
      <c r="K352" s="3"/>
      <c r="L352" s="3"/>
    </row>
    <row r="353" spans="6:12" x14ac:dyDescent="0.25">
      <c r="F353" s="3"/>
      <c r="G353" s="3"/>
      <c r="H353" s="3"/>
      <c r="I353" s="3"/>
      <c r="J353" s="3"/>
      <c r="K353" s="3"/>
      <c r="L353" s="3"/>
    </row>
    <row r="354" spans="6:12" x14ac:dyDescent="0.25">
      <c r="F354" s="3"/>
      <c r="G354" s="3"/>
      <c r="H354" s="3"/>
      <c r="I354" s="3"/>
      <c r="J354" s="3"/>
      <c r="K354" s="3"/>
      <c r="L354" s="3"/>
    </row>
    <row r="355" spans="6:12" x14ac:dyDescent="0.25">
      <c r="F355" s="3"/>
      <c r="G355" s="3"/>
      <c r="H355" s="3"/>
      <c r="I355" s="3"/>
      <c r="J355" s="3"/>
      <c r="K355" s="3"/>
      <c r="L355" s="3"/>
    </row>
    <row r="356" spans="6:12" x14ac:dyDescent="0.25">
      <c r="F356" s="3"/>
      <c r="G356" s="3"/>
      <c r="H356" s="3"/>
      <c r="I356" s="3"/>
      <c r="J356" s="3"/>
      <c r="K356" s="3"/>
      <c r="L356" s="3"/>
    </row>
    <row r="357" spans="6:12" x14ac:dyDescent="0.25">
      <c r="F357" s="3"/>
      <c r="G357" s="3"/>
      <c r="H357" s="3"/>
      <c r="I357" s="3"/>
      <c r="J357" s="3"/>
      <c r="K357" s="3"/>
      <c r="L357" s="3"/>
    </row>
    <row r="358" spans="6:12" x14ac:dyDescent="0.25">
      <c r="F358" s="3"/>
      <c r="G358" s="3"/>
      <c r="H358" s="3"/>
      <c r="I358" s="3"/>
      <c r="J358" s="3"/>
      <c r="K358" s="3"/>
      <c r="L358" s="3"/>
    </row>
    <row r="359" spans="6:12" x14ac:dyDescent="0.25">
      <c r="F359" s="3"/>
      <c r="G359" s="3"/>
      <c r="H359" s="3"/>
      <c r="I359" s="3"/>
      <c r="J359" s="3"/>
      <c r="K359" s="3"/>
      <c r="L359" s="3"/>
    </row>
    <row r="360" spans="6:12" x14ac:dyDescent="0.25">
      <c r="F360" s="3"/>
      <c r="G360" s="3"/>
      <c r="H360" s="3"/>
      <c r="I360" s="3"/>
      <c r="J360" s="3"/>
      <c r="K360" s="3"/>
      <c r="L360" s="3"/>
    </row>
    <row r="361" spans="6:12" x14ac:dyDescent="0.25">
      <c r="F361" s="3"/>
      <c r="G361" s="3"/>
      <c r="H361" s="3"/>
      <c r="I361" s="3"/>
      <c r="J361" s="3"/>
      <c r="K361" s="3"/>
      <c r="L361" s="3"/>
    </row>
    <row r="362" spans="6:12" x14ac:dyDescent="0.25">
      <c r="F362" s="3"/>
      <c r="G362" s="3"/>
      <c r="H362" s="3"/>
      <c r="I362" s="3"/>
      <c r="J362" s="3"/>
      <c r="K362" s="3"/>
      <c r="L362" s="3"/>
    </row>
    <row r="363" spans="6:12" x14ac:dyDescent="0.25">
      <c r="F363" s="3"/>
      <c r="G363" s="3"/>
      <c r="H363" s="3"/>
      <c r="I363" s="3"/>
      <c r="J363" s="3"/>
      <c r="K363" s="3"/>
      <c r="L363" s="3"/>
    </row>
    <row r="364" spans="6:12" x14ac:dyDescent="0.25">
      <c r="F364" s="3"/>
      <c r="G364" s="3"/>
      <c r="H364" s="3"/>
      <c r="I364" s="3"/>
      <c r="J364" s="3"/>
      <c r="K364" s="3"/>
      <c r="L364" s="3"/>
    </row>
    <row r="365" spans="6:12" x14ac:dyDescent="0.25">
      <c r="F365" s="3"/>
      <c r="G365" s="3"/>
      <c r="H365" s="3"/>
      <c r="I365" s="3"/>
      <c r="J365" s="3"/>
      <c r="K365" s="3"/>
      <c r="L365" s="3"/>
    </row>
    <row r="366" spans="6:12" x14ac:dyDescent="0.25">
      <c r="F366" s="3"/>
      <c r="G366" s="3"/>
      <c r="H366" s="3"/>
      <c r="I366" s="3"/>
      <c r="J366" s="3"/>
      <c r="K366" s="3"/>
      <c r="L366" s="3"/>
    </row>
    <row r="367" spans="6:12" x14ac:dyDescent="0.25">
      <c r="F367" s="3"/>
      <c r="G367" s="3"/>
      <c r="H367" s="3"/>
      <c r="I367" s="3"/>
      <c r="J367" s="3"/>
      <c r="K367" s="3"/>
      <c r="L367" s="3"/>
    </row>
    <row r="368" spans="6:12" x14ac:dyDescent="0.25">
      <c r="F368" s="3"/>
      <c r="G368" s="3"/>
      <c r="H368" s="3"/>
      <c r="I368" s="3"/>
      <c r="J368" s="3"/>
      <c r="K368" s="3"/>
      <c r="L368" s="3"/>
    </row>
    <row r="369" spans="6:12" x14ac:dyDescent="0.25">
      <c r="F369" s="3"/>
      <c r="G369" s="3"/>
      <c r="H369" s="3"/>
      <c r="I369" s="3"/>
      <c r="J369" s="3"/>
      <c r="K369" s="3"/>
      <c r="L369" s="3"/>
    </row>
    <row r="370" spans="6:12" x14ac:dyDescent="0.25">
      <c r="F370" s="3"/>
      <c r="G370" s="3"/>
      <c r="H370" s="3"/>
      <c r="I370" s="3"/>
      <c r="J370" s="3"/>
      <c r="K370" s="3"/>
      <c r="L370" s="3"/>
    </row>
    <row r="371" spans="6:12" x14ac:dyDescent="0.25">
      <c r="F371" s="3"/>
      <c r="G371" s="3"/>
      <c r="H371" s="3"/>
      <c r="I371" s="3"/>
      <c r="J371" s="3"/>
      <c r="K371" s="3"/>
      <c r="L371" s="3"/>
    </row>
    <row r="372" spans="6:12" x14ac:dyDescent="0.25">
      <c r="F372" s="3"/>
      <c r="G372" s="3"/>
      <c r="H372" s="3"/>
      <c r="I372" s="3"/>
      <c r="J372" s="3"/>
      <c r="K372" s="3"/>
      <c r="L372" s="3"/>
    </row>
    <row r="373" spans="6:12" x14ac:dyDescent="0.25">
      <c r="F373" s="3"/>
      <c r="G373" s="3"/>
      <c r="H373" s="3"/>
      <c r="I373" s="3"/>
      <c r="J373" s="3"/>
      <c r="K373" s="3"/>
      <c r="L373" s="3"/>
    </row>
    <row r="374" spans="6:12" x14ac:dyDescent="0.25">
      <c r="F374" s="3"/>
      <c r="G374" s="3"/>
      <c r="H374" s="3"/>
      <c r="I374" s="3"/>
      <c r="J374" s="3"/>
      <c r="K374" s="3"/>
      <c r="L374" s="3"/>
    </row>
    <row r="375" spans="6:12" x14ac:dyDescent="0.25">
      <c r="F375" s="3"/>
      <c r="G375" s="3"/>
      <c r="H375" s="3"/>
      <c r="I375" s="3"/>
      <c r="J375" s="3"/>
      <c r="K375" s="3"/>
      <c r="L375" s="3"/>
    </row>
    <row r="376" spans="6:12" x14ac:dyDescent="0.25">
      <c r="F376" s="3"/>
      <c r="G376" s="3"/>
      <c r="H376" s="3"/>
      <c r="I376" s="3"/>
      <c r="J376" s="3"/>
      <c r="K376" s="3"/>
      <c r="L376" s="3"/>
    </row>
    <row r="377" spans="6:12" x14ac:dyDescent="0.25">
      <c r="F377" s="3"/>
      <c r="G377" s="3"/>
      <c r="H377" s="3"/>
      <c r="I377" s="3"/>
      <c r="J377" s="3"/>
      <c r="K377" s="3"/>
      <c r="L377" s="3"/>
    </row>
    <row r="378" spans="6:12" x14ac:dyDescent="0.25">
      <c r="F378" s="3"/>
      <c r="G378" s="3"/>
      <c r="H378" s="3"/>
      <c r="I378" s="3"/>
      <c r="J378" s="3"/>
      <c r="K378" s="3"/>
      <c r="L378" s="3"/>
    </row>
    <row r="379" spans="6:12" x14ac:dyDescent="0.25">
      <c r="F379" s="3"/>
      <c r="G379" s="3"/>
      <c r="H379" s="3"/>
      <c r="I379" s="3"/>
      <c r="J379" s="3"/>
      <c r="K379" s="3"/>
      <c r="L379" s="3"/>
    </row>
    <row r="380" spans="6:12" x14ac:dyDescent="0.25">
      <c r="F380" s="3"/>
      <c r="G380" s="3"/>
      <c r="H380" s="3"/>
      <c r="I380" s="3"/>
      <c r="J380" s="3"/>
      <c r="K380" s="3"/>
      <c r="L380" s="3"/>
    </row>
    <row r="381" spans="6:12" x14ac:dyDescent="0.25">
      <c r="F381" s="3"/>
      <c r="G381" s="3"/>
      <c r="H381" s="3"/>
      <c r="I381" s="3"/>
      <c r="J381" s="3"/>
      <c r="K381" s="3"/>
      <c r="L381" s="3"/>
    </row>
    <row r="382" spans="6:12" x14ac:dyDescent="0.25">
      <c r="F382" s="3"/>
      <c r="G382" s="3"/>
      <c r="H382" s="3"/>
      <c r="I382" s="3"/>
      <c r="J382" s="3"/>
      <c r="K382" s="3"/>
      <c r="L382" s="3"/>
    </row>
    <row r="383" spans="6:12" x14ac:dyDescent="0.25">
      <c r="F383" s="3"/>
      <c r="G383" s="3"/>
      <c r="H383" s="3"/>
      <c r="I383" s="3"/>
      <c r="J383" s="3"/>
      <c r="K383" s="3"/>
      <c r="L383" s="3"/>
    </row>
    <row r="384" spans="6:12" x14ac:dyDescent="0.25">
      <c r="F384" s="3"/>
      <c r="G384" s="3"/>
      <c r="H384" s="3"/>
      <c r="I384" s="3"/>
      <c r="J384" s="3"/>
      <c r="K384" s="3"/>
      <c r="L384" s="3"/>
    </row>
    <row r="385" spans="6:12" x14ac:dyDescent="0.25">
      <c r="F385" s="3"/>
      <c r="G385" s="3"/>
      <c r="H385" s="3"/>
      <c r="I385" s="3"/>
      <c r="J385" s="3"/>
      <c r="K385" s="3"/>
      <c r="L385" s="3"/>
    </row>
  </sheetData>
  <sortState ref="B7:P150">
    <sortCondition descending="1" ref="P7:P150"/>
  </sortState>
  <mergeCells count="6">
    <mergeCell ref="F1:L3"/>
    <mergeCell ref="F4:P4"/>
    <mergeCell ref="F5:P5"/>
    <mergeCell ref="A1:E1"/>
    <mergeCell ref="A2:E2"/>
    <mergeCell ref="A4:E4"/>
  </mergeCells>
  <conditionalFormatting sqref="Q7:Q221">
    <cfRule type="containsText" dxfId="0" priority="1" operator="containsText" text="CLASIFICADO A COPETENCIAS FEI">
      <formula>NOT(ISERROR(SEARCH("CLASIFICADO A COPETENCIAS FEI",Q7)))</formula>
    </cfRule>
  </conditionalFormatting>
  <pageMargins left="0.7" right="0.7" top="0.75" bottom="0.75" header="0.3" footer="0.3"/>
  <pageSetup scale="30" orientation="portrait" horizontalDpi="4294967293" verticalDpi="300" r:id="rId1"/>
  <rowBreaks count="1" manualBreakCount="1">
    <brk id="221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abSelected="1" zoomScale="60" zoomScaleNormal="60" workbookViewId="0">
      <pane xSplit="4" topLeftCell="E1" activePane="topRight" state="frozen"/>
      <selection pane="topRight" activeCell="G107" sqref="G107"/>
    </sheetView>
  </sheetViews>
  <sheetFormatPr baseColWidth="10" defaultRowHeight="15" x14ac:dyDescent="0.25"/>
  <cols>
    <col min="2" max="2" width="37.28515625" customWidth="1"/>
    <col min="3" max="3" width="31.140625" customWidth="1"/>
    <col min="4" max="4" width="30.7109375" customWidth="1"/>
    <col min="5" max="5" width="12.140625" customWidth="1"/>
    <col min="6" max="6" width="21.28515625" bestFit="1" customWidth="1"/>
    <col min="7" max="7" width="24" bestFit="1" customWidth="1"/>
    <col min="8" max="8" width="19.85546875" bestFit="1" customWidth="1"/>
    <col min="9" max="9" width="21.85546875" bestFit="1" customWidth="1"/>
    <col min="10" max="10" width="21.5703125" bestFit="1" customWidth="1"/>
    <col min="11" max="11" width="23" customWidth="1"/>
  </cols>
  <sheetData>
    <row r="1" spans="1:11" ht="26.25" customHeight="1" x14ac:dyDescent="0.35">
      <c r="A1" s="157" t="s">
        <v>587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3" spans="1:11" x14ac:dyDescent="0.25">
      <c r="A3" s="149" t="s">
        <v>179</v>
      </c>
      <c r="B3" s="150"/>
      <c r="C3" s="150"/>
      <c r="D3" s="150"/>
      <c r="E3" s="150"/>
      <c r="F3" s="150"/>
      <c r="G3" s="150"/>
      <c r="H3" s="150"/>
      <c r="I3" s="150"/>
      <c r="J3" s="150"/>
      <c r="K3" s="151"/>
    </row>
    <row r="4" spans="1:11" x14ac:dyDescent="0.25">
      <c r="A4" s="2"/>
      <c r="B4" s="2"/>
      <c r="C4" s="137" t="s">
        <v>62</v>
      </c>
      <c r="D4" s="137" t="s">
        <v>30</v>
      </c>
      <c r="E4" s="2" t="s">
        <v>180</v>
      </c>
      <c r="F4" s="152" t="s">
        <v>70</v>
      </c>
      <c r="G4" s="152"/>
      <c r="H4" s="152"/>
      <c r="I4" s="152"/>
      <c r="J4" s="152"/>
      <c r="K4" s="152"/>
    </row>
    <row r="5" spans="1:11" x14ac:dyDescent="0.25">
      <c r="A5" s="31">
        <v>1</v>
      </c>
      <c r="B5" s="31" t="s">
        <v>181</v>
      </c>
      <c r="C5" s="78" t="s">
        <v>64</v>
      </c>
      <c r="D5" s="78" t="s">
        <v>68</v>
      </c>
      <c r="E5" s="84">
        <v>3671.0963000000002</v>
      </c>
      <c r="F5" s="79" t="s">
        <v>38</v>
      </c>
      <c r="G5" s="79" t="s">
        <v>69</v>
      </c>
      <c r="H5" s="79" t="s">
        <v>41</v>
      </c>
      <c r="I5" s="79" t="s">
        <v>163</v>
      </c>
      <c r="J5" s="79" t="s">
        <v>204</v>
      </c>
      <c r="K5" s="79" t="s">
        <v>205</v>
      </c>
    </row>
    <row r="6" spans="1:11" x14ac:dyDescent="0.25">
      <c r="A6" s="31">
        <v>2</v>
      </c>
      <c r="B6" s="31" t="s">
        <v>182</v>
      </c>
      <c r="C6" s="78" t="s">
        <v>65</v>
      </c>
      <c r="D6" s="78" t="s">
        <v>79</v>
      </c>
      <c r="E6" s="84">
        <v>1386.4</v>
      </c>
      <c r="F6" s="79" t="s">
        <v>96</v>
      </c>
      <c r="G6" s="79" t="s">
        <v>151</v>
      </c>
      <c r="H6" s="79" t="s">
        <v>79</v>
      </c>
      <c r="I6" s="79" t="s">
        <v>98</v>
      </c>
      <c r="J6" s="79" t="s">
        <v>203</v>
      </c>
      <c r="K6" s="79" t="s">
        <v>58</v>
      </c>
    </row>
    <row r="7" spans="1:11" x14ac:dyDescent="0.25">
      <c r="A7" s="31">
        <v>3</v>
      </c>
      <c r="B7" s="31"/>
      <c r="C7" s="78" t="s">
        <v>81</v>
      </c>
      <c r="D7" s="78" t="s">
        <v>95</v>
      </c>
      <c r="E7" s="84">
        <v>1237.077</v>
      </c>
      <c r="F7" s="79" t="s">
        <v>93</v>
      </c>
      <c r="G7" s="79" t="s">
        <v>94</v>
      </c>
      <c r="H7" s="79" t="s">
        <v>95</v>
      </c>
      <c r="I7" s="79" t="s">
        <v>102</v>
      </c>
      <c r="J7" s="79" t="s">
        <v>87</v>
      </c>
      <c r="K7" s="79" t="s">
        <v>206</v>
      </c>
    </row>
    <row r="9" spans="1:11" x14ac:dyDescent="0.25">
      <c r="A9" s="153" t="s">
        <v>574</v>
      </c>
      <c r="B9" s="153"/>
      <c r="C9" s="153"/>
      <c r="D9" s="153"/>
      <c r="E9" s="81"/>
    </row>
    <row r="10" spans="1:11" x14ac:dyDescent="0.25">
      <c r="A10" s="2"/>
      <c r="B10" s="2"/>
      <c r="C10" s="137" t="s">
        <v>6</v>
      </c>
      <c r="D10" s="137" t="s">
        <v>180</v>
      </c>
      <c r="E10" s="81"/>
    </row>
    <row r="11" spans="1:11" x14ac:dyDescent="0.25">
      <c r="A11" s="31">
        <v>1</v>
      </c>
      <c r="B11" s="31" t="s">
        <v>181</v>
      </c>
      <c r="C11" s="144" t="s">
        <v>39</v>
      </c>
      <c r="D11" s="83">
        <v>865.01539999999989</v>
      </c>
      <c r="E11" s="81"/>
    </row>
    <row r="12" spans="1:11" x14ac:dyDescent="0.25">
      <c r="A12" s="31">
        <v>2</v>
      </c>
      <c r="B12" s="31" t="s">
        <v>182</v>
      </c>
      <c r="C12" s="144" t="s">
        <v>1</v>
      </c>
      <c r="D12" s="83">
        <v>741.36699999999996</v>
      </c>
      <c r="E12" s="81"/>
    </row>
    <row r="13" spans="1:11" x14ac:dyDescent="0.25">
      <c r="A13" s="31">
        <v>3</v>
      </c>
      <c r="B13" s="31"/>
      <c r="C13" s="144" t="s">
        <v>50</v>
      </c>
      <c r="D13" s="83">
        <v>698.38969999999995</v>
      </c>
      <c r="E13" s="81"/>
    </row>
    <row r="14" spans="1:11" x14ac:dyDescent="0.25">
      <c r="A14" s="31">
        <v>4</v>
      </c>
      <c r="B14" s="31"/>
      <c r="C14" s="144" t="s">
        <v>41</v>
      </c>
      <c r="D14" s="83">
        <v>688.00049999999987</v>
      </c>
      <c r="E14" s="81"/>
      <c r="H14" s="148"/>
    </row>
    <row r="15" spans="1:11" x14ac:dyDescent="0.25">
      <c r="A15" s="31">
        <v>5</v>
      </c>
      <c r="B15" s="31"/>
      <c r="C15" s="144" t="s">
        <v>4</v>
      </c>
      <c r="D15" s="83">
        <v>528.40840000000003</v>
      </c>
      <c r="E15" s="81"/>
    </row>
    <row r="16" spans="1:11" x14ac:dyDescent="0.25">
      <c r="E16" s="81"/>
    </row>
    <row r="17" spans="1:5" x14ac:dyDescent="0.25">
      <c r="A17" s="153" t="s">
        <v>575</v>
      </c>
      <c r="B17" s="153"/>
      <c r="C17" s="153"/>
      <c r="D17" s="153"/>
    </row>
    <row r="18" spans="1:5" x14ac:dyDescent="0.25">
      <c r="A18" s="2"/>
      <c r="B18" s="2"/>
      <c r="C18" s="137" t="s">
        <v>6</v>
      </c>
      <c r="D18" s="137" t="s">
        <v>180</v>
      </c>
    </row>
    <row r="19" spans="1:5" x14ac:dyDescent="0.25">
      <c r="A19" s="31">
        <v>1</v>
      </c>
      <c r="B19" s="31" t="s">
        <v>181</v>
      </c>
      <c r="C19" s="144" t="s">
        <v>0</v>
      </c>
      <c r="D19" s="83">
        <v>933.56600000000003</v>
      </c>
    </row>
    <row r="20" spans="1:5" x14ac:dyDescent="0.25">
      <c r="A20" s="31">
        <v>2</v>
      </c>
      <c r="B20" s="31" t="s">
        <v>182</v>
      </c>
      <c r="C20" s="144" t="s">
        <v>250</v>
      </c>
      <c r="D20" s="83">
        <v>679.76940000000002</v>
      </c>
    </row>
    <row r="21" spans="1:5" x14ac:dyDescent="0.25">
      <c r="A21" s="31">
        <v>3</v>
      </c>
      <c r="B21" s="31"/>
      <c r="C21" s="144" t="s">
        <v>351</v>
      </c>
      <c r="D21" s="83">
        <v>619.94000000000005</v>
      </c>
    </row>
    <row r="22" spans="1:5" x14ac:dyDescent="0.25">
      <c r="A22" s="31">
        <v>4</v>
      </c>
      <c r="B22" s="31"/>
      <c r="C22" s="144" t="s">
        <v>131</v>
      </c>
      <c r="D22" s="83">
        <v>597.89020000000005</v>
      </c>
    </row>
    <row r="23" spans="1:5" x14ac:dyDescent="0.25">
      <c r="A23" s="31">
        <v>5</v>
      </c>
      <c r="B23" s="31"/>
      <c r="C23" s="144" t="s">
        <v>360</v>
      </c>
      <c r="D23" s="83">
        <v>492.62299999999999</v>
      </c>
    </row>
    <row r="25" spans="1:5" x14ac:dyDescent="0.25">
      <c r="A25" s="154" t="s">
        <v>576</v>
      </c>
      <c r="B25" s="155"/>
      <c r="C25" s="155"/>
      <c r="D25" s="155"/>
      <c r="E25" s="155"/>
    </row>
    <row r="26" spans="1:5" x14ac:dyDescent="0.25">
      <c r="A26" s="2"/>
      <c r="B26" s="2"/>
      <c r="C26" s="137" t="s">
        <v>6</v>
      </c>
      <c r="D26" s="143" t="s">
        <v>581</v>
      </c>
      <c r="E26" s="143" t="s">
        <v>180</v>
      </c>
    </row>
    <row r="27" spans="1:5" x14ac:dyDescent="0.25">
      <c r="A27" s="31">
        <v>1</v>
      </c>
      <c r="B27" s="31" t="s">
        <v>181</v>
      </c>
      <c r="C27" s="144" t="s">
        <v>110</v>
      </c>
      <c r="D27" s="144" t="s">
        <v>482</v>
      </c>
      <c r="E27" s="83">
        <v>933.56600000000003</v>
      </c>
    </row>
    <row r="28" spans="1:5" x14ac:dyDescent="0.25">
      <c r="A28" s="31">
        <v>2</v>
      </c>
      <c r="B28" s="31" t="s">
        <v>182</v>
      </c>
      <c r="C28" s="144" t="s">
        <v>27</v>
      </c>
      <c r="D28" s="144" t="s">
        <v>103</v>
      </c>
      <c r="E28" s="83">
        <v>865.01539999999989</v>
      </c>
    </row>
    <row r="29" spans="1:5" x14ac:dyDescent="0.25">
      <c r="A29" s="31">
        <v>3</v>
      </c>
      <c r="B29" s="31"/>
      <c r="C29" s="144" t="s">
        <v>142</v>
      </c>
      <c r="D29" s="144" t="s">
        <v>79</v>
      </c>
      <c r="E29" s="83">
        <v>786.99659999999994</v>
      </c>
    </row>
    <row r="30" spans="1:5" x14ac:dyDescent="0.25">
      <c r="A30" s="31">
        <v>4</v>
      </c>
      <c r="B30" s="31"/>
      <c r="C30" s="144" t="s">
        <v>320</v>
      </c>
      <c r="D30" s="144" t="s">
        <v>482</v>
      </c>
      <c r="E30" s="83">
        <v>741.36699999999996</v>
      </c>
    </row>
    <row r="31" spans="1:5" x14ac:dyDescent="0.25">
      <c r="A31" s="31">
        <v>5</v>
      </c>
      <c r="B31" s="31"/>
      <c r="C31" s="144" t="s">
        <v>128</v>
      </c>
      <c r="D31" s="144" t="s">
        <v>593</v>
      </c>
      <c r="E31" s="83">
        <v>698.38969999999995</v>
      </c>
    </row>
    <row r="33" spans="1:4" x14ac:dyDescent="0.25">
      <c r="A33" s="153" t="s">
        <v>577</v>
      </c>
      <c r="B33" s="153"/>
      <c r="C33" s="153"/>
      <c r="D33" s="153"/>
    </row>
    <row r="34" spans="1:4" x14ac:dyDescent="0.25">
      <c r="A34" s="2"/>
      <c r="B34" s="2"/>
      <c r="C34" s="137" t="s">
        <v>6</v>
      </c>
      <c r="D34" s="137" t="s">
        <v>180</v>
      </c>
    </row>
    <row r="35" spans="1:4" x14ac:dyDescent="0.25">
      <c r="A35" s="31">
        <v>1</v>
      </c>
      <c r="B35" s="31" t="s">
        <v>181</v>
      </c>
      <c r="C35" s="144" t="s">
        <v>305</v>
      </c>
      <c r="D35" s="83">
        <v>665.53899999999999</v>
      </c>
    </row>
    <row r="36" spans="1:4" x14ac:dyDescent="0.25">
      <c r="A36" s="31">
        <v>2</v>
      </c>
      <c r="B36" s="31" t="s">
        <v>182</v>
      </c>
      <c r="C36" s="144" t="s">
        <v>352</v>
      </c>
      <c r="D36" s="83">
        <v>662.35140000000001</v>
      </c>
    </row>
    <row r="37" spans="1:4" x14ac:dyDescent="0.25">
      <c r="A37" s="31">
        <v>3</v>
      </c>
      <c r="B37" s="31"/>
      <c r="C37" s="144" t="s">
        <v>204</v>
      </c>
      <c r="D37" s="83">
        <v>404.0462</v>
      </c>
    </row>
    <row r="38" spans="1:4" x14ac:dyDescent="0.25">
      <c r="A38" s="31">
        <v>4</v>
      </c>
      <c r="B38" s="31"/>
      <c r="C38" s="144" t="s">
        <v>381</v>
      </c>
      <c r="D38" s="83">
        <v>334</v>
      </c>
    </row>
    <row r="39" spans="1:4" x14ac:dyDescent="0.25">
      <c r="A39" s="31">
        <v>5</v>
      </c>
      <c r="B39" s="31"/>
      <c r="C39" s="144" t="s">
        <v>244</v>
      </c>
      <c r="D39" s="83">
        <v>331.21769999999998</v>
      </c>
    </row>
    <row r="41" spans="1:4" x14ac:dyDescent="0.25">
      <c r="A41" s="153" t="s">
        <v>578</v>
      </c>
      <c r="B41" s="153"/>
      <c r="C41" s="153"/>
      <c r="D41" s="153"/>
    </row>
    <row r="42" spans="1:4" x14ac:dyDescent="0.25">
      <c r="A42" s="2"/>
      <c r="B42" s="2"/>
      <c r="C42" s="137" t="s">
        <v>6</v>
      </c>
      <c r="D42" s="137" t="s">
        <v>180</v>
      </c>
    </row>
    <row r="43" spans="1:4" x14ac:dyDescent="0.25">
      <c r="A43" s="31">
        <v>1</v>
      </c>
      <c r="B43" s="31" t="s">
        <v>181</v>
      </c>
      <c r="C43" s="144" t="s">
        <v>227</v>
      </c>
      <c r="D43" s="83">
        <v>853.22169999999994</v>
      </c>
    </row>
    <row r="44" spans="1:4" x14ac:dyDescent="0.25">
      <c r="A44" s="31">
        <v>2</v>
      </c>
      <c r="B44" s="31" t="s">
        <v>182</v>
      </c>
      <c r="C44" s="144" t="s">
        <v>361</v>
      </c>
      <c r="D44" s="83">
        <v>609.17139999999995</v>
      </c>
    </row>
    <row r="45" spans="1:4" x14ac:dyDescent="0.25">
      <c r="A45" s="31">
        <v>3</v>
      </c>
      <c r="B45" s="31"/>
      <c r="C45" s="144" t="s">
        <v>315</v>
      </c>
      <c r="D45" s="83">
        <v>436.01379999999995</v>
      </c>
    </row>
    <row r="46" spans="1:4" x14ac:dyDescent="0.25">
      <c r="A46" s="31">
        <v>4</v>
      </c>
      <c r="B46" s="31"/>
      <c r="C46" s="144" t="s">
        <v>203</v>
      </c>
      <c r="D46" s="83">
        <v>411.33420000000001</v>
      </c>
    </row>
    <row r="47" spans="1:4" x14ac:dyDescent="0.25">
      <c r="A47" s="31">
        <v>5</v>
      </c>
      <c r="B47" s="31"/>
      <c r="C47" s="144" t="s">
        <v>363</v>
      </c>
      <c r="D47" s="83">
        <v>411.20000000000005</v>
      </c>
    </row>
    <row r="49" spans="1:5" x14ac:dyDescent="0.25">
      <c r="A49" s="153" t="s">
        <v>579</v>
      </c>
      <c r="B49" s="153"/>
      <c r="C49" s="153"/>
      <c r="D49" s="153"/>
    </row>
    <row r="50" spans="1:5" x14ac:dyDescent="0.25">
      <c r="A50" s="2"/>
      <c r="B50" s="2"/>
      <c r="C50" s="137" t="s">
        <v>6</v>
      </c>
      <c r="D50" s="137" t="s">
        <v>180</v>
      </c>
    </row>
    <row r="51" spans="1:5" x14ac:dyDescent="0.25">
      <c r="A51" s="31">
        <v>1</v>
      </c>
      <c r="B51" s="31" t="s">
        <v>181</v>
      </c>
      <c r="C51" s="144" t="s">
        <v>102</v>
      </c>
      <c r="D51" s="83">
        <v>424.976</v>
      </c>
    </row>
    <row r="52" spans="1:5" x14ac:dyDescent="0.25">
      <c r="A52" s="31">
        <v>2</v>
      </c>
      <c r="B52" s="31" t="s">
        <v>182</v>
      </c>
      <c r="C52" s="144" t="s">
        <v>391</v>
      </c>
      <c r="D52" s="83">
        <v>409.01639999999998</v>
      </c>
    </row>
    <row r="53" spans="1:5" x14ac:dyDescent="0.25">
      <c r="A53" s="31">
        <v>3</v>
      </c>
      <c r="B53" s="31"/>
      <c r="C53" s="144" t="s">
        <v>87</v>
      </c>
      <c r="D53" s="83">
        <v>320.61760000000004</v>
      </c>
    </row>
    <row r="54" spans="1:5" x14ac:dyDescent="0.25">
      <c r="A54" s="31">
        <v>4</v>
      </c>
      <c r="B54" s="31"/>
      <c r="C54" s="144" t="s">
        <v>504</v>
      </c>
      <c r="D54" s="83">
        <v>307.19299999999998</v>
      </c>
    </row>
    <row r="55" spans="1:5" x14ac:dyDescent="0.25">
      <c r="A55" s="31">
        <v>5</v>
      </c>
      <c r="B55" s="31"/>
      <c r="C55" s="144" t="s">
        <v>58</v>
      </c>
      <c r="D55" s="83">
        <v>95.240000000000009</v>
      </c>
    </row>
    <row r="57" spans="1:5" x14ac:dyDescent="0.25">
      <c r="A57" s="154" t="s">
        <v>580</v>
      </c>
      <c r="B57" s="155"/>
      <c r="C57" s="155"/>
      <c r="D57" s="155"/>
      <c r="E57" s="155"/>
    </row>
    <row r="58" spans="1:5" x14ac:dyDescent="0.25">
      <c r="A58" s="2"/>
      <c r="B58" s="2"/>
      <c r="C58" s="137" t="s">
        <v>6</v>
      </c>
      <c r="D58" s="137" t="s">
        <v>581</v>
      </c>
      <c r="E58" s="137" t="s">
        <v>180</v>
      </c>
    </row>
    <row r="59" spans="1:5" x14ac:dyDescent="0.25">
      <c r="A59" s="31">
        <v>1</v>
      </c>
      <c r="B59" s="31" t="s">
        <v>181</v>
      </c>
      <c r="C59" s="144" t="s">
        <v>266</v>
      </c>
      <c r="D59" s="83" t="s">
        <v>227</v>
      </c>
      <c r="E59" s="83">
        <v>865.01539999999989</v>
      </c>
    </row>
    <row r="60" spans="1:5" x14ac:dyDescent="0.25">
      <c r="A60" s="31">
        <v>2</v>
      </c>
      <c r="B60" s="31" t="s">
        <v>182</v>
      </c>
      <c r="C60" s="144" t="s">
        <v>364</v>
      </c>
      <c r="D60" s="83" t="s">
        <v>352</v>
      </c>
      <c r="E60" s="83">
        <v>741.36699999999996</v>
      </c>
    </row>
    <row r="61" spans="1:5" x14ac:dyDescent="0.25">
      <c r="A61" s="31">
        <v>3</v>
      </c>
      <c r="B61" s="31"/>
      <c r="C61" s="144" t="s">
        <v>425</v>
      </c>
      <c r="D61" s="83" t="s">
        <v>514</v>
      </c>
      <c r="E61" s="83">
        <v>698.38969999999995</v>
      </c>
    </row>
    <row r="62" spans="1:5" x14ac:dyDescent="0.25">
      <c r="A62" s="31">
        <v>4</v>
      </c>
      <c r="B62" s="31"/>
      <c r="C62" s="144" t="s">
        <v>371</v>
      </c>
      <c r="D62" s="83" t="s">
        <v>361</v>
      </c>
      <c r="E62" s="83">
        <v>688.00049999999987</v>
      </c>
    </row>
    <row r="63" spans="1:5" x14ac:dyDescent="0.25">
      <c r="A63" s="31">
        <v>5</v>
      </c>
      <c r="B63" s="31"/>
      <c r="C63" s="144" t="s">
        <v>270</v>
      </c>
      <c r="D63" s="83" t="s">
        <v>102</v>
      </c>
      <c r="E63" s="83">
        <v>528.40840000000003</v>
      </c>
    </row>
    <row r="65" spans="1:5" x14ac:dyDescent="0.25">
      <c r="A65" s="153" t="s">
        <v>57</v>
      </c>
      <c r="B65" s="153"/>
      <c r="C65" s="153"/>
      <c r="D65" s="153"/>
    </row>
    <row r="66" spans="1:5" x14ac:dyDescent="0.25">
      <c r="A66" s="2"/>
      <c r="B66" s="2"/>
      <c r="C66" s="137" t="s">
        <v>6</v>
      </c>
      <c r="D66" s="137" t="s">
        <v>180</v>
      </c>
    </row>
    <row r="67" spans="1:5" x14ac:dyDescent="0.25">
      <c r="A67" s="31">
        <v>1</v>
      </c>
      <c r="B67" s="31" t="s">
        <v>181</v>
      </c>
      <c r="C67" s="144" t="s">
        <v>253</v>
      </c>
      <c r="D67" s="83">
        <v>211.85799999999998</v>
      </c>
    </row>
    <row r="68" spans="1:5" x14ac:dyDescent="0.25">
      <c r="A68" s="31">
        <v>2</v>
      </c>
      <c r="B68" s="31" t="s">
        <v>182</v>
      </c>
      <c r="C68" s="144" t="s">
        <v>544</v>
      </c>
      <c r="D68" s="83">
        <v>178.94</v>
      </c>
    </row>
    <row r="69" spans="1:5" x14ac:dyDescent="0.25">
      <c r="A69" s="31">
        <v>3</v>
      </c>
      <c r="B69" s="31"/>
      <c r="C69" s="144" t="s">
        <v>543</v>
      </c>
      <c r="D69" s="83">
        <v>45.2</v>
      </c>
    </row>
    <row r="70" spans="1:5" x14ac:dyDescent="0.25">
      <c r="A70" s="31">
        <v>4</v>
      </c>
      <c r="B70" s="31"/>
      <c r="C70" s="144" t="s">
        <v>545</v>
      </c>
      <c r="D70" s="83">
        <v>40.680000000000007</v>
      </c>
    </row>
    <row r="71" spans="1:5" x14ac:dyDescent="0.25">
      <c r="A71" s="31">
        <v>5</v>
      </c>
      <c r="B71" s="31"/>
      <c r="C71" s="144" t="s">
        <v>417</v>
      </c>
      <c r="D71" s="83">
        <v>40.073999999999998</v>
      </c>
    </row>
    <row r="73" spans="1:5" x14ac:dyDescent="0.25">
      <c r="A73" s="154" t="s">
        <v>582</v>
      </c>
      <c r="B73" s="155"/>
      <c r="C73" s="155"/>
      <c r="D73" s="155"/>
      <c r="E73" s="155"/>
    </row>
    <row r="74" spans="1:5" x14ac:dyDescent="0.25">
      <c r="A74" s="2"/>
      <c r="B74" s="2"/>
      <c r="C74" s="137" t="s">
        <v>6</v>
      </c>
      <c r="D74" s="143" t="s">
        <v>60</v>
      </c>
      <c r="E74" s="143" t="s">
        <v>180</v>
      </c>
    </row>
    <row r="75" spans="1:5" x14ac:dyDescent="0.25">
      <c r="A75" s="31">
        <v>1</v>
      </c>
      <c r="B75" s="31" t="s">
        <v>181</v>
      </c>
      <c r="C75" s="144" t="s">
        <v>0</v>
      </c>
      <c r="D75" s="144" t="s">
        <v>110</v>
      </c>
      <c r="E75" s="83">
        <v>933.56600000000003</v>
      </c>
    </row>
    <row r="76" spans="1:5" x14ac:dyDescent="0.25">
      <c r="A76" s="31">
        <v>2</v>
      </c>
      <c r="B76" s="31" t="s">
        <v>182</v>
      </c>
      <c r="C76" s="144" t="s">
        <v>39</v>
      </c>
      <c r="D76" s="144" t="s">
        <v>27</v>
      </c>
      <c r="E76" s="83">
        <v>865.01539999999989</v>
      </c>
    </row>
    <row r="77" spans="1:5" x14ac:dyDescent="0.25">
      <c r="A77" s="31">
        <v>3</v>
      </c>
      <c r="B77" s="31"/>
      <c r="C77" s="144" t="s">
        <v>250</v>
      </c>
      <c r="D77" s="144" t="s">
        <v>84</v>
      </c>
      <c r="E77" s="83">
        <v>839.82740000000001</v>
      </c>
    </row>
    <row r="78" spans="1:5" x14ac:dyDescent="0.25">
      <c r="A78" s="31">
        <v>4</v>
      </c>
      <c r="B78" s="31"/>
      <c r="C78" s="144" t="s">
        <v>227</v>
      </c>
      <c r="D78" s="144" t="s">
        <v>266</v>
      </c>
      <c r="E78" s="83">
        <v>771.44369999999992</v>
      </c>
    </row>
    <row r="79" spans="1:5" x14ac:dyDescent="0.25">
      <c r="A79" s="31">
        <v>5</v>
      </c>
      <c r="B79" s="31"/>
      <c r="C79" s="144" t="s">
        <v>1</v>
      </c>
      <c r="D79" s="144" t="s">
        <v>320</v>
      </c>
      <c r="E79" s="83">
        <v>741.36760000000004</v>
      </c>
    </row>
    <row r="81" spans="1:4" x14ac:dyDescent="0.25">
      <c r="A81" s="153" t="s">
        <v>583</v>
      </c>
      <c r="B81" s="153"/>
      <c r="C81" s="153"/>
      <c r="D81" s="153"/>
    </row>
    <row r="82" spans="1:4" x14ac:dyDescent="0.25">
      <c r="A82" s="2"/>
      <c r="B82" s="2"/>
      <c r="C82" s="145" t="s">
        <v>60</v>
      </c>
      <c r="D82" s="137" t="s">
        <v>180</v>
      </c>
    </row>
    <row r="83" spans="1:4" x14ac:dyDescent="0.25">
      <c r="A83" s="31">
        <v>1</v>
      </c>
      <c r="B83" s="31" t="s">
        <v>181</v>
      </c>
      <c r="C83" s="146" t="s">
        <v>142</v>
      </c>
      <c r="D83" s="83">
        <v>1458.4841442361112</v>
      </c>
    </row>
    <row r="84" spans="1:4" x14ac:dyDescent="0.25">
      <c r="A84" s="31">
        <v>2</v>
      </c>
      <c r="B84" s="31" t="s">
        <v>182</v>
      </c>
      <c r="C84" s="147" t="s">
        <v>27</v>
      </c>
      <c r="D84" s="83">
        <v>1311.4038263888883</v>
      </c>
    </row>
    <row r="85" spans="1:4" x14ac:dyDescent="0.25">
      <c r="A85" s="31">
        <v>3</v>
      </c>
      <c r="B85" s="31"/>
      <c r="C85" s="147" t="s">
        <v>2</v>
      </c>
      <c r="D85" s="83">
        <v>1037.2914234097943</v>
      </c>
    </row>
    <row r="86" spans="1:4" x14ac:dyDescent="0.25">
      <c r="A86" s="31">
        <v>4</v>
      </c>
      <c r="B86" s="31"/>
      <c r="C86" s="147" t="s">
        <v>128</v>
      </c>
      <c r="D86" s="83">
        <v>949.92053638888899</v>
      </c>
    </row>
    <row r="87" spans="1:4" x14ac:dyDescent="0.25">
      <c r="A87" s="31">
        <v>5</v>
      </c>
      <c r="B87" s="31"/>
      <c r="C87" s="146" t="s">
        <v>320</v>
      </c>
      <c r="D87" s="83">
        <v>793.73388236111168</v>
      </c>
    </row>
    <row r="89" spans="1:4" x14ac:dyDescent="0.25">
      <c r="A89" s="153" t="s">
        <v>584</v>
      </c>
      <c r="B89" s="153"/>
      <c r="C89" s="153"/>
      <c r="D89" s="153"/>
    </row>
    <row r="90" spans="1:4" x14ac:dyDescent="0.25">
      <c r="A90" s="2"/>
      <c r="B90" s="2"/>
      <c r="C90" s="137" t="s">
        <v>6</v>
      </c>
      <c r="D90" s="137" t="s">
        <v>180</v>
      </c>
    </row>
    <row r="91" spans="1:4" x14ac:dyDescent="0.25">
      <c r="A91" s="31">
        <v>1</v>
      </c>
      <c r="B91" s="31" t="s">
        <v>181</v>
      </c>
      <c r="C91" s="144" t="s">
        <v>110</v>
      </c>
      <c r="D91" s="83">
        <v>1390.0755224305558</v>
      </c>
    </row>
    <row r="92" spans="1:4" x14ac:dyDescent="0.25">
      <c r="A92" s="31">
        <v>2</v>
      </c>
      <c r="B92" s="31" t="s">
        <v>182</v>
      </c>
      <c r="C92" s="144" t="s">
        <v>84</v>
      </c>
      <c r="D92" s="83">
        <v>946.39923746527779</v>
      </c>
    </row>
    <row r="93" spans="1:4" x14ac:dyDescent="0.25">
      <c r="A93" s="31">
        <v>3</v>
      </c>
      <c r="B93" s="31"/>
      <c r="C93" s="144" t="s">
        <v>178</v>
      </c>
      <c r="D93" s="83">
        <v>679.53724465277787</v>
      </c>
    </row>
    <row r="94" spans="1:4" x14ac:dyDescent="0.25">
      <c r="A94" s="31">
        <v>4</v>
      </c>
      <c r="B94" s="31"/>
      <c r="C94" s="144" t="s">
        <v>16</v>
      </c>
      <c r="D94" s="83">
        <v>579.39875181954403</v>
      </c>
    </row>
    <row r="95" spans="1:4" x14ac:dyDescent="0.25">
      <c r="A95" s="31">
        <v>5</v>
      </c>
      <c r="B95" s="31"/>
      <c r="C95" s="144" t="s">
        <v>331</v>
      </c>
      <c r="D95" s="83">
        <v>310.48607333333382</v>
      </c>
    </row>
    <row r="97" spans="1:5" x14ac:dyDescent="0.25">
      <c r="A97" s="154" t="s">
        <v>585</v>
      </c>
      <c r="B97" s="155"/>
      <c r="C97" s="155"/>
      <c r="D97" s="155"/>
      <c r="E97" s="155"/>
    </row>
    <row r="98" spans="1:5" x14ac:dyDescent="0.25">
      <c r="A98" s="2"/>
      <c r="B98" s="2"/>
      <c r="C98" s="137" t="s">
        <v>6</v>
      </c>
      <c r="D98" s="143" t="s">
        <v>581</v>
      </c>
      <c r="E98" s="143" t="s">
        <v>180</v>
      </c>
    </row>
    <row r="99" spans="1:5" x14ac:dyDescent="0.25">
      <c r="A99" s="31">
        <v>1</v>
      </c>
      <c r="B99" s="31" t="s">
        <v>181</v>
      </c>
      <c r="C99" s="144" t="s">
        <v>84</v>
      </c>
      <c r="D99" s="144" t="s">
        <v>90</v>
      </c>
      <c r="E99" s="83">
        <v>428.036</v>
      </c>
    </row>
    <row r="100" spans="1:5" x14ac:dyDescent="0.25">
      <c r="A100" s="31">
        <v>2</v>
      </c>
      <c r="B100" s="31" t="s">
        <v>182</v>
      </c>
      <c r="C100" s="144" t="s">
        <v>320</v>
      </c>
      <c r="D100" s="144" t="s">
        <v>482</v>
      </c>
      <c r="E100" s="83">
        <v>409.86599999999999</v>
      </c>
    </row>
    <row r="101" spans="1:5" x14ac:dyDescent="0.25">
      <c r="A101" s="31">
        <v>3</v>
      </c>
      <c r="B101" s="31"/>
      <c r="C101" s="144" t="s">
        <v>392</v>
      </c>
      <c r="D101" s="144" t="s">
        <v>594</v>
      </c>
      <c r="E101" s="83">
        <v>301.40999999999997</v>
      </c>
    </row>
    <row r="102" spans="1:5" x14ac:dyDescent="0.25">
      <c r="A102" s="31">
        <v>4</v>
      </c>
      <c r="B102" s="31"/>
      <c r="C102" s="144" t="s">
        <v>425</v>
      </c>
      <c r="D102" s="144" t="s">
        <v>514</v>
      </c>
      <c r="E102" s="83">
        <v>253.636</v>
      </c>
    </row>
    <row r="103" spans="1:5" x14ac:dyDescent="0.25">
      <c r="A103" s="31">
        <v>5</v>
      </c>
      <c r="B103" s="31"/>
      <c r="C103" s="144" t="s">
        <v>373</v>
      </c>
      <c r="D103" s="144" t="s">
        <v>595</v>
      </c>
      <c r="E103" s="83">
        <v>217.8</v>
      </c>
    </row>
    <row r="104" spans="1:5" x14ac:dyDescent="0.25">
      <c r="A104" s="81"/>
      <c r="B104" s="81"/>
      <c r="C104" s="81"/>
      <c r="D104" s="81"/>
    </row>
    <row r="105" spans="1:5" ht="23.25" x14ac:dyDescent="0.35">
      <c r="A105" s="156" t="s">
        <v>586</v>
      </c>
      <c r="B105" s="156"/>
      <c r="C105" s="156"/>
      <c r="D105" s="156"/>
    </row>
    <row r="107" spans="1:5" x14ac:dyDescent="0.25">
      <c r="A107" s="154" t="s">
        <v>588</v>
      </c>
      <c r="B107" s="155"/>
      <c r="C107" s="155"/>
      <c r="D107" s="155"/>
    </row>
    <row r="108" spans="1:5" x14ac:dyDescent="0.25">
      <c r="A108" s="2"/>
      <c r="B108" s="2"/>
      <c r="C108" s="137" t="s">
        <v>6</v>
      </c>
      <c r="D108" s="143" t="s">
        <v>60</v>
      </c>
    </row>
    <row r="109" spans="1:5" x14ac:dyDescent="0.25">
      <c r="A109" s="31">
        <v>1</v>
      </c>
      <c r="B109" s="31" t="s">
        <v>181</v>
      </c>
      <c r="C109" s="144" t="s">
        <v>50</v>
      </c>
      <c r="D109" s="144" t="s">
        <v>128</v>
      </c>
    </row>
    <row r="110" spans="1:5" x14ac:dyDescent="0.25">
      <c r="A110" s="31">
        <v>2</v>
      </c>
      <c r="B110" s="31" t="s">
        <v>182</v>
      </c>
      <c r="C110" s="144" t="s">
        <v>39</v>
      </c>
      <c r="D110" s="144" t="s">
        <v>27</v>
      </c>
    </row>
    <row r="111" spans="1:5" x14ac:dyDescent="0.25">
      <c r="A111" s="31">
        <v>3</v>
      </c>
      <c r="B111" s="31"/>
      <c r="C111" s="144" t="s">
        <v>1</v>
      </c>
      <c r="D111" s="144" t="s">
        <v>320</v>
      </c>
    </row>
    <row r="113" spans="1:4" x14ac:dyDescent="0.25">
      <c r="A113" s="153" t="s">
        <v>589</v>
      </c>
      <c r="B113" s="153"/>
      <c r="C113" s="153"/>
      <c r="D113" s="153"/>
    </row>
    <row r="114" spans="1:4" x14ac:dyDescent="0.25">
      <c r="A114" s="2"/>
      <c r="B114" s="2"/>
      <c r="C114" s="137" t="s">
        <v>6</v>
      </c>
      <c r="D114" s="143" t="s">
        <v>60</v>
      </c>
    </row>
    <row r="115" spans="1:4" x14ac:dyDescent="0.25">
      <c r="A115" s="31">
        <v>1</v>
      </c>
      <c r="B115" s="31" t="s">
        <v>181</v>
      </c>
      <c r="C115" s="144" t="s">
        <v>0</v>
      </c>
      <c r="D115" s="144" t="s">
        <v>110</v>
      </c>
    </row>
    <row r="116" spans="1:4" x14ac:dyDescent="0.25">
      <c r="A116" s="31">
        <v>2</v>
      </c>
      <c r="B116" s="31" t="s">
        <v>182</v>
      </c>
      <c r="C116" s="144" t="s">
        <v>250</v>
      </c>
      <c r="D116" s="144" t="s">
        <v>84</v>
      </c>
    </row>
    <row r="117" spans="1:4" x14ac:dyDescent="0.25">
      <c r="A117" s="31">
        <v>3</v>
      </c>
      <c r="B117" s="31"/>
      <c r="C117" s="144" t="s">
        <v>131</v>
      </c>
      <c r="D117" s="144" t="s">
        <v>16</v>
      </c>
    </row>
    <row r="119" spans="1:4" x14ac:dyDescent="0.25">
      <c r="A119" s="153" t="s">
        <v>590</v>
      </c>
      <c r="B119" s="153"/>
      <c r="C119" s="153"/>
      <c r="D119" s="153"/>
    </row>
    <row r="120" spans="1:4" x14ac:dyDescent="0.25">
      <c r="A120" s="2"/>
      <c r="B120" s="2"/>
      <c r="C120" s="137" t="s">
        <v>6</v>
      </c>
      <c r="D120" s="143" t="s">
        <v>60</v>
      </c>
    </row>
    <row r="121" spans="1:4" x14ac:dyDescent="0.25">
      <c r="A121" s="31">
        <v>1</v>
      </c>
      <c r="B121" s="31" t="s">
        <v>181</v>
      </c>
      <c r="C121" s="144" t="s">
        <v>213</v>
      </c>
      <c r="D121" s="144" t="s">
        <v>53</v>
      </c>
    </row>
    <row r="122" spans="1:4" x14ac:dyDescent="0.25">
      <c r="A122" s="31">
        <v>2</v>
      </c>
      <c r="B122" s="31" t="s">
        <v>182</v>
      </c>
      <c r="C122" s="144"/>
      <c r="D122" s="144"/>
    </row>
    <row r="123" spans="1:4" x14ac:dyDescent="0.25">
      <c r="A123" s="31">
        <v>3</v>
      </c>
      <c r="B123" s="31"/>
      <c r="C123" s="144"/>
      <c r="D123" s="144"/>
    </row>
    <row r="125" spans="1:4" x14ac:dyDescent="0.25">
      <c r="A125" s="153" t="s">
        <v>591</v>
      </c>
      <c r="B125" s="153"/>
      <c r="C125" s="153"/>
      <c r="D125" s="153"/>
    </row>
    <row r="126" spans="1:4" x14ac:dyDescent="0.25">
      <c r="A126" s="2"/>
      <c r="B126" s="2"/>
      <c r="C126" s="143" t="s">
        <v>6</v>
      </c>
      <c r="D126" s="143" t="s">
        <v>60</v>
      </c>
    </row>
    <row r="127" spans="1:4" x14ac:dyDescent="0.25">
      <c r="A127" s="31">
        <v>1</v>
      </c>
      <c r="B127" s="31" t="s">
        <v>181</v>
      </c>
      <c r="C127" s="144" t="s">
        <v>592</v>
      </c>
      <c r="D127" s="144" t="s">
        <v>377</v>
      </c>
    </row>
    <row r="128" spans="1:4" x14ac:dyDescent="0.25">
      <c r="A128" s="31">
        <v>2</v>
      </c>
      <c r="B128" s="31" t="s">
        <v>182</v>
      </c>
      <c r="C128" s="144" t="s">
        <v>550</v>
      </c>
      <c r="D128" s="144" t="s">
        <v>370</v>
      </c>
    </row>
    <row r="129" spans="1:4" x14ac:dyDescent="0.25">
      <c r="A129" s="31">
        <v>3</v>
      </c>
      <c r="B129" s="31"/>
      <c r="C129" s="144"/>
      <c r="D129" s="144"/>
    </row>
  </sheetData>
  <mergeCells count="20">
    <mergeCell ref="A3:K3"/>
    <mergeCell ref="F4:K4"/>
    <mergeCell ref="A9:D9"/>
    <mergeCell ref="A1:K1"/>
    <mergeCell ref="A25:E25"/>
    <mergeCell ref="A125:D125"/>
    <mergeCell ref="A73:E73"/>
    <mergeCell ref="A97:E97"/>
    <mergeCell ref="A17:D17"/>
    <mergeCell ref="A41:D41"/>
    <mergeCell ref="A119:D119"/>
    <mergeCell ref="A33:D33"/>
    <mergeCell ref="A49:D49"/>
    <mergeCell ref="A65:D65"/>
    <mergeCell ref="A57:E57"/>
    <mergeCell ref="A105:D105"/>
    <mergeCell ref="A81:D81"/>
    <mergeCell ref="A89:D89"/>
    <mergeCell ref="A107:D107"/>
    <mergeCell ref="A113:D113"/>
  </mergeCells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00B0F0"/>
  </sheetPr>
  <dimension ref="A1:AN180"/>
  <sheetViews>
    <sheetView zoomScale="80" zoomScaleNormal="80" workbookViewId="0">
      <pane xSplit="3" ySplit="6" topLeftCell="S7" activePane="bottomRight" state="frozen"/>
      <selection pane="topRight" activeCell="D1" sqref="D1"/>
      <selection pane="bottomLeft" activeCell="A7" sqref="A7"/>
      <selection pane="bottomRight" activeCell="P35" sqref="P35"/>
    </sheetView>
  </sheetViews>
  <sheetFormatPr baseColWidth="10" defaultColWidth="11.42578125" defaultRowHeight="15" x14ac:dyDescent="0.25"/>
  <cols>
    <col min="1" max="1" width="5.85546875" customWidth="1"/>
    <col min="2" max="2" width="31" customWidth="1"/>
    <col min="3" max="9" width="19.7109375" customWidth="1"/>
    <col min="10" max="19" width="9.7109375" customWidth="1"/>
    <col min="20" max="20" width="16" customWidth="1"/>
  </cols>
  <sheetData>
    <row r="1" spans="1:40" ht="18.75" x14ac:dyDescent="0.3">
      <c r="A1" s="165" t="s">
        <v>54</v>
      </c>
      <c r="B1" s="166"/>
      <c r="C1" s="166"/>
      <c r="D1" s="167"/>
      <c r="E1" s="5"/>
      <c r="F1" s="5"/>
      <c r="G1" s="5"/>
      <c r="H1" s="5"/>
      <c r="I1" s="5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5"/>
    </row>
    <row r="2" spans="1:40" s="5" customFormat="1" ht="18.75" x14ac:dyDescent="0.3">
      <c r="A2" s="162" t="s">
        <v>67</v>
      </c>
      <c r="B2" s="163"/>
      <c r="C2" s="163"/>
      <c r="D2" s="164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40" s="5" customFormat="1" ht="15.75" thickBot="1" x14ac:dyDescent="0.3"/>
    <row r="4" spans="1:40" x14ac:dyDescent="0.25">
      <c r="A4" s="168" t="s">
        <v>67</v>
      </c>
      <c r="B4" s="169"/>
      <c r="C4" s="169"/>
      <c r="D4" s="169"/>
      <c r="E4" s="169"/>
      <c r="F4" s="169"/>
      <c r="G4" s="169"/>
      <c r="H4" s="169"/>
      <c r="I4" s="169"/>
      <c r="J4" s="170" t="s">
        <v>55</v>
      </c>
      <c r="K4" s="171"/>
      <c r="L4" s="171"/>
      <c r="M4" s="171"/>
      <c r="N4" s="171"/>
      <c r="O4" s="171"/>
      <c r="P4" s="171"/>
      <c r="Q4" s="171"/>
      <c r="R4" s="171"/>
      <c r="S4" s="171"/>
      <c r="T4" s="172"/>
    </row>
    <row r="5" spans="1:40" ht="15.75" x14ac:dyDescent="0.25">
      <c r="A5" s="10"/>
      <c r="B5" s="28"/>
      <c r="C5" s="28"/>
      <c r="D5" s="28"/>
      <c r="E5" s="28"/>
      <c r="F5" s="28"/>
      <c r="G5" s="28"/>
      <c r="H5" s="28"/>
      <c r="I5" s="2"/>
      <c r="J5" s="173">
        <v>2012</v>
      </c>
      <c r="K5" s="174"/>
      <c r="L5" s="174"/>
      <c r="M5" s="174"/>
      <c r="N5" s="174"/>
      <c r="O5" s="174"/>
      <c r="P5" s="174"/>
      <c r="Q5" s="174"/>
      <c r="R5" s="174"/>
      <c r="S5" s="174"/>
      <c r="T5" s="175"/>
    </row>
    <row r="6" spans="1:40" x14ac:dyDescent="0.25">
      <c r="A6" s="10"/>
      <c r="B6" s="28" t="s">
        <v>62</v>
      </c>
      <c r="C6" s="28" t="s">
        <v>30</v>
      </c>
      <c r="D6" s="158" t="s">
        <v>70</v>
      </c>
      <c r="E6" s="159"/>
      <c r="F6" s="159"/>
      <c r="G6" s="159"/>
      <c r="H6" s="159"/>
      <c r="I6" s="160"/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O6" s="2" t="s">
        <v>86</v>
      </c>
      <c r="P6" s="2" t="s">
        <v>199</v>
      </c>
      <c r="Q6" s="2" t="s">
        <v>200</v>
      </c>
      <c r="R6" s="2" t="s">
        <v>201</v>
      </c>
      <c r="S6" s="2" t="s">
        <v>202</v>
      </c>
      <c r="T6" s="11" t="s">
        <v>12</v>
      </c>
    </row>
    <row r="7" spans="1:40" x14ac:dyDescent="0.25">
      <c r="A7" s="36">
        <v>1</v>
      </c>
      <c r="B7" s="37" t="s">
        <v>64</v>
      </c>
      <c r="C7" s="39" t="s">
        <v>68</v>
      </c>
      <c r="D7" s="39" t="s">
        <v>38</v>
      </c>
      <c r="E7" s="39" t="s">
        <v>69</v>
      </c>
      <c r="F7" s="39" t="s">
        <v>41</v>
      </c>
      <c r="G7" s="39" t="s">
        <v>163</v>
      </c>
      <c r="H7" s="39" t="s">
        <v>204</v>
      </c>
      <c r="I7" s="39" t="s">
        <v>205</v>
      </c>
      <c r="J7" s="57">
        <v>400.2</v>
      </c>
      <c r="K7" s="57"/>
      <c r="L7" s="57">
        <v>464</v>
      </c>
      <c r="M7" s="57"/>
      <c r="N7" s="57">
        <v>400.8</v>
      </c>
      <c r="O7" s="57">
        <f>3*2*83</f>
        <v>498</v>
      </c>
      <c r="P7" s="57">
        <v>327.75850000000003</v>
      </c>
      <c r="Q7" s="57">
        <v>311.88</v>
      </c>
      <c r="R7" s="57">
        <v>508.41</v>
      </c>
      <c r="S7" s="57">
        <f>380.0239*2</f>
        <v>760.04780000000005</v>
      </c>
      <c r="T7" s="58">
        <f t="shared" ref="T7:T22" si="0">SUM(J7:S7)</f>
        <v>3671.0963000000002</v>
      </c>
    </row>
    <row r="8" spans="1:40" x14ac:dyDescent="0.25">
      <c r="A8" s="36">
        <v>2</v>
      </c>
      <c r="B8" s="37" t="s">
        <v>65</v>
      </c>
      <c r="C8" s="39" t="s">
        <v>79</v>
      </c>
      <c r="D8" s="39" t="s">
        <v>96</v>
      </c>
      <c r="E8" s="39" t="s">
        <v>151</v>
      </c>
      <c r="F8" s="39" t="s">
        <v>79</v>
      </c>
      <c r="G8" s="39" t="s">
        <v>98</v>
      </c>
      <c r="H8" s="39" t="s">
        <v>203</v>
      </c>
      <c r="I8" s="39" t="s">
        <v>58</v>
      </c>
      <c r="J8" s="57">
        <v>456.2</v>
      </c>
      <c r="K8" s="57"/>
      <c r="L8" s="57">
        <v>492.2</v>
      </c>
      <c r="M8" s="57"/>
      <c r="N8" s="57">
        <v>438</v>
      </c>
      <c r="O8" s="57"/>
      <c r="P8" s="57"/>
      <c r="Q8" s="57"/>
      <c r="R8" s="57"/>
      <c r="S8" s="57"/>
      <c r="T8" s="58">
        <f t="shared" si="0"/>
        <v>1386.4</v>
      </c>
      <c r="V8" s="88"/>
    </row>
    <row r="9" spans="1:40" x14ac:dyDescent="0.25">
      <c r="A9" s="36">
        <v>3</v>
      </c>
      <c r="B9" s="37" t="s">
        <v>81</v>
      </c>
      <c r="C9" s="39" t="s">
        <v>95</v>
      </c>
      <c r="D9" s="39" t="s">
        <v>93</v>
      </c>
      <c r="E9" s="39" t="s">
        <v>94</v>
      </c>
      <c r="F9" s="39" t="s">
        <v>95</v>
      </c>
      <c r="G9" s="39" t="s">
        <v>102</v>
      </c>
      <c r="H9" s="39" t="s">
        <v>87</v>
      </c>
      <c r="I9" s="39" t="s">
        <v>206</v>
      </c>
      <c r="J9" s="57">
        <v>407.35699999999997</v>
      </c>
      <c r="K9" s="57"/>
      <c r="L9" s="57">
        <v>394.5</v>
      </c>
      <c r="M9" s="57"/>
      <c r="N9" s="57"/>
      <c r="O9" s="57"/>
      <c r="P9" s="57"/>
      <c r="Q9" s="57"/>
      <c r="R9" s="57">
        <v>435.22</v>
      </c>
      <c r="S9" s="57"/>
      <c r="T9" s="58">
        <f t="shared" si="0"/>
        <v>1237.077</v>
      </c>
      <c r="AM9">
        <f>+$T$7-T8</f>
        <v>2284.6963000000001</v>
      </c>
      <c r="AN9" t="e">
        <f>VLOOKUP(A9,#REF!,3,FALSE)</f>
        <v>#REF!</v>
      </c>
    </row>
    <row r="10" spans="1:40" x14ac:dyDescent="0.25">
      <c r="A10" s="36">
        <v>4</v>
      </c>
      <c r="B10" s="37" t="s">
        <v>63</v>
      </c>
      <c r="C10" s="39" t="s">
        <v>78</v>
      </c>
      <c r="D10" s="39" t="s">
        <v>0</v>
      </c>
      <c r="E10" s="39" t="s">
        <v>1</v>
      </c>
      <c r="F10" s="39" t="s">
        <v>26</v>
      </c>
      <c r="G10" s="39" t="s">
        <v>137</v>
      </c>
      <c r="H10" s="39" t="s">
        <v>209</v>
      </c>
      <c r="I10" s="39" t="s">
        <v>210</v>
      </c>
      <c r="J10" s="57"/>
      <c r="K10" s="57"/>
      <c r="L10" s="57">
        <v>524.20000000000005</v>
      </c>
      <c r="M10" s="57"/>
      <c r="N10" s="57">
        <v>398.1</v>
      </c>
      <c r="O10" s="57"/>
      <c r="P10" s="57"/>
      <c r="Q10" s="57"/>
      <c r="R10" s="57"/>
      <c r="S10" s="57"/>
      <c r="T10" s="58">
        <f t="shared" si="0"/>
        <v>922.30000000000007</v>
      </c>
    </row>
    <row r="11" spans="1:40" x14ac:dyDescent="0.25">
      <c r="A11" s="36">
        <v>5</v>
      </c>
      <c r="B11" s="37" t="s">
        <v>198</v>
      </c>
      <c r="C11" s="39" t="s">
        <v>103</v>
      </c>
      <c r="D11" s="39" t="s">
        <v>89</v>
      </c>
      <c r="E11" s="39" t="s">
        <v>39</v>
      </c>
      <c r="F11" s="39" t="s">
        <v>90</v>
      </c>
      <c r="G11" s="39" t="s">
        <v>77</v>
      </c>
      <c r="H11" s="39"/>
      <c r="I11" s="39"/>
      <c r="J11" s="57"/>
      <c r="K11" s="57"/>
      <c r="L11" s="57">
        <v>460.3</v>
      </c>
      <c r="M11" s="57"/>
      <c r="N11" s="57"/>
      <c r="O11" s="57"/>
      <c r="P11" s="57"/>
      <c r="Q11" s="57"/>
      <c r="R11" s="57"/>
      <c r="S11" s="57"/>
      <c r="T11" s="58">
        <f t="shared" si="0"/>
        <v>460.3</v>
      </c>
    </row>
    <row r="12" spans="1:40" x14ac:dyDescent="0.25">
      <c r="A12" s="36">
        <v>6</v>
      </c>
      <c r="B12" s="37" t="s">
        <v>397</v>
      </c>
      <c r="C12" s="39" t="s">
        <v>398</v>
      </c>
      <c r="D12" s="39" t="s">
        <v>399</v>
      </c>
      <c r="E12" s="39" t="s">
        <v>381</v>
      </c>
      <c r="F12" s="39" t="s">
        <v>400</v>
      </c>
      <c r="G12" s="39" t="s">
        <v>455</v>
      </c>
      <c r="H12" s="39" t="s">
        <v>356</v>
      </c>
      <c r="I12" s="39" t="s">
        <v>349</v>
      </c>
      <c r="J12" s="57"/>
      <c r="K12" s="57"/>
      <c r="L12" s="57"/>
      <c r="M12" s="57">
        <f>168+168+88</f>
        <v>424</v>
      </c>
      <c r="N12" s="57"/>
      <c r="O12" s="57"/>
      <c r="P12" s="57"/>
      <c r="Q12" s="57"/>
      <c r="R12" s="57"/>
      <c r="S12" s="57"/>
      <c r="T12" s="58">
        <f t="shared" si="0"/>
        <v>424</v>
      </c>
    </row>
    <row r="13" spans="1:40" x14ac:dyDescent="0.25">
      <c r="A13" s="36">
        <v>7</v>
      </c>
      <c r="B13" s="37" t="s">
        <v>66</v>
      </c>
      <c r="C13" s="39" t="s">
        <v>91</v>
      </c>
      <c r="D13" s="39" t="s">
        <v>91</v>
      </c>
      <c r="E13" s="39" t="s">
        <v>207</v>
      </c>
      <c r="F13" s="39" t="s">
        <v>208</v>
      </c>
      <c r="G13" s="39"/>
      <c r="H13" s="39"/>
      <c r="I13" s="39"/>
      <c r="J13" s="57"/>
      <c r="K13" s="57"/>
      <c r="L13" s="57">
        <v>395.1</v>
      </c>
      <c r="M13" s="57"/>
      <c r="N13" s="57"/>
      <c r="O13" s="57"/>
      <c r="P13" s="57"/>
      <c r="Q13" s="57"/>
      <c r="R13" s="57"/>
      <c r="S13" s="57"/>
      <c r="T13" s="58">
        <f t="shared" si="0"/>
        <v>395.1</v>
      </c>
    </row>
    <row r="14" spans="1:40" x14ac:dyDescent="0.25">
      <c r="A14" s="36">
        <v>8</v>
      </c>
      <c r="B14" s="37"/>
      <c r="C14" s="39"/>
      <c r="D14" s="39"/>
      <c r="E14" s="39"/>
      <c r="F14" s="39"/>
      <c r="G14" s="39"/>
      <c r="H14" s="39"/>
      <c r="I14" s="39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8">
        <f t="shared" si="0"/>
        <v>0</v>
      </c>
    </row>
    <row r="15" spans="1:40" x14ac:dyDescent="0.25">
      <c r="A15" s="36">
        <v>9</v>
      </c>
      <c r="B15" s="37"/>
      <c r="C15" s="39"/>
      <c r="D15" s="39"/>
      <c r="E15" s="39"/>
      <c r="F15" s="39"/>
      <c r="G15" s="39"/>
      <c r="H15" s="39"/>
      <c r="I15" s="39"/>
      <c r="J15" s="57"/>
      <c r="K15" s="57"/>
      <c r="L15" s="59"/>
      <c r="M15" s="59"/>
      <c r="N15" s="59"/>
      <c r="O15" s="59"/>
      <c r="P15" s="59"/>
      <c r="Q15" s="59"/>
      <c r="R15" s="59"/>
      <c r="S15" s="59"/>
      <c r="T15" s="58">
        <f t="shared" si="0"/>
        <v>0</v>
      </c>
    </row>
    <row r="16" spans="1:40" x14ac:dyDescent="0.25">
      <c r="A16" s="36">
        <v>10</v>
      </c>
      <c r="B16" s="37"/>
      <c r="C16" s="39"/>
      <c r="D16" s="39"/>
      <c r="E16" s="39"/>
      <c r="F16" s="39"/>
      <c r="G16" s="39"/>
      <c r="H16" s="39"/>
      <c r="I16" s="39"/>
      <c r="J16" s="57"/>
      <c r="K16" s="57"/>
      <c r="L16" s="59"/>
      <c r="M16" s="59"/>
      <c r="N16" s="59"/>
      <c r="O16" s="59"/>
      <c r="P16" s="59"/>
      <c r="Q16" s="59"/>
      <c r="R16" s="59"/>
      <c r="S16" s="59"/>
      <c r="T16" s="58">
        <f t="shared" si="0"/>
        <v>0</v>
      </c>
    </row>
    <row r="17" spans="1:20" x14ac:dyDescent="0.25">
      <c r="A17" s="36">
        <v>11</v>
      </c>
      <c r="B17" s="37"/>
      <c r="C17" s="39"/>
      <c r="D17" s="39"/>
      <c r="E17" s="39"/>
      <c r="F17" s="39"/>
      <c r="G17" s="39"/>
      <c r="H17" s="39"/>
      <c r="I17" s="39"/>
      <c r="J17" s="57"/>
      <c r="K17" s="57"/>
      <c r="L17" s="59"/>
      <c r="M17" s="59"/>
      <c r="N17" s="59"/>
      <c r="O17" s="59"/>
      <c r="P17" s="59"/>
      <c r="Q17" s="59"/>
      <c r="R17" s="59"/>
      <c r="S17" s="59"/>
      <c r="T17" s="58">
        <f t="shared" si="0"/>
        <v>0</v>
      </c>
    </row>
    <row r="18" spans="1:20" x14ac:dyDescent="0.25">
      <c r="A18" s="36">
        <v>12</v>
      </c>
      <c r="B18" s="37"/>
      <c r="C18" s="39"/>
      <c r="D18" s="39"/>
      <c r="E18" s="39"/>
      <c r="F18" s="39"/>
      <c r="G18" s="39"/>
      <c r="H18" s="39"/>
      <c r="I18" s="39"/>
      <c r="J18" s="57"/>
      <c r="K18" s="57"/>
      <c r="L18" s="59"/>
      <c r="M18" s="59"/>
      <c r="N18" s="59"/>
      <c r="O18" s="59"/>
      <c r="P18" s="59"/>
      <c r="Q18" s="59"/>
      <c r="R18" s="59"/>
      <c r="S18" s="59"/>
      <c r="T18" s="58">
        <f t="shared" si="0"/>
        <v>0</v>
      </c>
    </row>
    <row r="19" spans="1:20" x14ac:dyDescent="0.25">
      <c r="A19" s="36">
        <v>13</v>
      </c>
      <c r="B19" s="37"/>
      <c r="C19" s="39"/>
      <c r="D19" s="39"/>
      <c r="E19" s="39"/>
      <c r="F19" s="39"/>
      <c r="G19" s="39"/>
      <c r="H19" s="39"/>
      <c r="I19" s="39"/>
      <c r="J19" s="57"/>
      <c r="K19" s="57"/>
      <c r="L19" s="59"/>
      <c r="M19" s="59"/>
      <c r="N19" s="59"/>
      <c r="O19" s="59"/>
      <c r="P19" s="59"/>
      <c r="Q19" s="59"/>
      <c r="R19" s="59"/>
      <c r="S19" s="59"/>
      <c r="T19" s="58">
        <f t="shared" si="0"/>
        <v>0</v>
      </c>
    </row>
    <row r="20" spans="1:20" x14ac:dyDescent="0.25">
      <c r="A20" s="36">
        <v>14</v>
      </c>
      <c r="B20" s="37"/>
      <c r="C20" s="39"/>
      <c r="D20" s="39"/>
      <c r="E20" s="39"/>
      <c r="F20" s="39"/>
      <c r="G20" s="39"/>
      <c r="H20" s="39"/>
      <c r="I20" s="39"/>
      <c r="J20" s="57"/>
      <c r="K20" s="57"/>
      <c r="L20" s="59"/>
      <c r="M20" s="59"/>
      <c r="N20" s="59"/>
      <c r="O20" s="59"/>
      <c r="P20" s="59"/>
      <c r="Q20" s="59"/>
      <c r="R20" s="59"/>
      <c r="S20" s="59"/>
      <c r="T20" s="58">
        <f t="shared" si="0"/>
        <v>0</v>
      </c>
    </row>
    <row r="21" spans="1:20" x14ac:dyDescent="0.25">
      <c r="A21" s="36">
        <v>15</v>
      </c>
      <c r="B21" s="37"/>
      <c r="C21" s="39"/>
      <c r="D21" s="39"/>
      <c r="E21" s="39"/>
      <c r="F21" s="39"/>
      <c r="G21" s="39"/>
      <c r="H21" s="39"/>
      <c r="I21" s="39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8">
        <f t="shared" si="0"/>
        <v>0</v>
      </c>
    </row>
    <row r="22" spans="1:20" x14ac:dyDescent="0.25">
      <c r="A22" s="36">
        <v>16</v>
      </c>
      <c r="B22" s="37"/>
      <c r="C22" s="39"/>
      <c r="D22" s="39"/>
      <c r="E22" s="39"/>
      <c r="F22" s="39"/>
      <c r="G22" s="39"/>
      <c r="H22" s="39"/>
      <c r="I22" s="39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8">
        <f t="shared" si="0"/>
        <v>0</v>
      </c>
    </row>
    <row r="23" spans="1:20" ht="15.75" thickBot="1" x14ac:dyDescent="0.3">
      <c r="A23" s="42"/>
      <c r="B23" s="45"/>
      <c r="C23" s="45"/>
      <c r="D23" s="45"/>
      <c r="E23" s="76"/>
      <c r="F23" s="76"/>
      <c r="G23" s="76"/>
      <c r="H23" s="76"/>
      <c r="I23" s="18"/>
      <c r="J23" s="24"/>
      <c r="K23" s="24"/>
      <c r="L23" s="24"/>
      <c r="M23" s="24"/>
      <c r="N23" s="12"/>
      <c r="O23" s="55"/>
      <c r="P23" s="55"/>
      <c r="Q23" s="55"/>
      <c r="R23" s="55"/>
      <c r="S23" s="55"/>
      <c r="T23" s="54"/>
    </row>
    <row r="25" spans="1:20" x14ac:dyDescent="0.25"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25"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F28" s="5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5">
      <c r="F29" s="5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5">
      <c r="F30" s="5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x14ac:dyDescent="0.25">
      <c r="F31" s="5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x14ac:dyDescent="0.25">
      <c r="F32" s="5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0:20" x14ac:dyDescent="0.25"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0:20" x14ac:dyDescent="0.25"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0:20" x14ac:dyDescent="0.25"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0:20" x14ac:dyDescent="0.25"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0:20" x14ac:dyDescent="0.25"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0:20" x14ac:dyDescent="0.25"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0:20" x14ac:dyDescent="0.25"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0:20" x14ac:dyDescent="0.25"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0:20" x14ac:dyDescent="0.25"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0:20" x14ac:dyDescent="0.25"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0:20" x14ac:dyDescent="0.25"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0:20" x14ac:dyDescent="0.25"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0:20" x14ac:dyDescent="0.25"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0:20" x14ac:dyDescent="0.25"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0:20" x14ac:dyDescent="0.25"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0:20" x14ac:dyDescent="0.25"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0:20" x14ac:dyDescent="0.25"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0:20" x14ac:dyDescent="0.25"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0:20" x14ac:dyDescent="0.25"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0:20" x14ac:dyDescent="0.25"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0:20" x14ac:dyDescent="0.25"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0:20" x14ac:dyDescent="0.25"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0:20" x14ac:dyDescent="0.25"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0:20" x14ac:dyDescent="0.25"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0:20" x14ac:dyDescent="0.25"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0:20" x14ac:dyDescent="0.25"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0:20" x14ac:dyDescent="0.25"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0:20" x14ac:dyDescent="0.25"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0:20" x14ac:dyDescent="0.25"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0:20" x14ac:dyDescent="0.25"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0:20" x14ac:dyDescent="0.25"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0:20" x14ac:dyDescent="0.25"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0:20" x14ac:dyDescent="0.25"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0:20" x14ac:dyDescent="0.25"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0:20" x14ac:dyDescent="0.25"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0:20" x14ac:dyDescent="0.25"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0:20" x14ac:dyDescent="0.25"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0:20" x14ac:dyDescent="0.25"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0:20" x14ac:dyDescent="0.25"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0:20" x14ac:dyDescent="0.25"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0:20" x14ac:dyDescent="0.25"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0:20" x14ac:dyDescent="0.25"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0:20" x14ac:dyDescent="0.25"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0:20" x14ac:dyDescent="0.25"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0:20" x14ac:dyDescent="0.25"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0:20" x14ac:dyDescent="0.25"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0:20" x14ac:dyDescent="0.25"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0:20" x14ac:dyDescent="0.25"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0:20" x14ac:dyDescent="0.25"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0:20" x14ac:dyDescent="0.25"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0:20" x14ac:dyDescent="0.25"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0:20" x14ac:dyDescent="0.25"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0:20" x14ac:dyDescent="0.25"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0:20" x14ac:dyDescent="0.25"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0:20" x14ac:dyDescent="0.25"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0:20" x14ac:dyDescent="0.25"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0:20" x14ac:dyDescent="0.25"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0:20" x14ac:dyDescent="0.25"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0:20" x14ac:dyDescent="0.25"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0:20" x14ac:dyDescent="0.25"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0:20" x14ac:dyDescent="0.25"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0:20" x14ac:dyDescent="0.25"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0:20" x14ac:dyDescent="0.25"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0:20" x14ac:dyDescent="0.25"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0:20" x14ac:dyDescent="0.25"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0:20" x14ac:dyDescent="0.25"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0:20" x14ac:dyDescent="0.25"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0:20" x14ac:dyDescent="0.25"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0:20" x14ac:dyDescent="0.25"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0:20" x14ac:dyDescent="0.25"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0:20" x14ac:dyDescent="0.25"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0:20" x14ac:dyDescent="0.25"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0:20" x14ac:dyDescent="0.25"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0:20" x14ac:dyDescent="0.25"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0:20" x14ac:dyDescent="0.25"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0:20" x14ac:dyDescent="0.25"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0:20" x14ac:dyDescent="0.25"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0:20" x14ac:dyDescent="0.25"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0:20" x14ac:dyDescent="0.25"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0:20" x14ac:dyDescent="0.25"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0:20" x14ac:dyDescent="0.25"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0:20" x14ac:dyDescent="0.25"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0:20" x14ac:dyDescent="0.25"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0:20" x14ac:dyDescent="0.25"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0:20" x14ac:dyDescent="0.25"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0:20" x14ac:dyDescent="0.25"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0:20" x14ac:dyDescent="0.25"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0:20" x14ac:dyDescent="0.25"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0:20" x14ac:dyDescent="0.25"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0:20" x14ac:dyDescent="0.25"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0:20" x14ac:dyDescent="0.25"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0:20" x14ac:dyDescent="0.25"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0:20" x14ac:dyDescent="0.25"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0:20" x14ac:dyDescent="0.25"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0:20" x14ac:dyDescent="0.25"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0:20" x14ac:dyDescent="0.25"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0:20" x14ac:dyDescent="0.25"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0:20" x14ac:dyDescent="0.25"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0:20" x14ac:dyDescent="0.25"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0:20" x14ac:dyDescent="0.25"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0:20" x14ac:dyDescent="0.25"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0:20" x14ac:dyDescent="0.25"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0:20" x14ac:dyDescent="0.25"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0:20" x14ac:dyDescent="0.25"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0:20" x14ac:dyDescent="0.25"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0:20" x14ac:dyDescent="0.25"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0:20" x14ac:dyDescent="0.25"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0:20" x14ac:dyDescent="0.25"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0:20" x14ac:dyDescent="0.25"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0:20" x14ac:dyDescent="0.25"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0:20" x14ac:dyDescent="0.25"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0:20" x14ac:dyDescent="0.25"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0:20" x14ac:dyDescent="0.25"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0:20" x14ac:dyDescent="0.25"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0:20" x14ac:dyDescent="0.25"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0:20" x14ac:dyDescent="0.25"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0:20" x14ac:dyDescent="0.25"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0:20" x14ac:dyDescent="0.25"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0:20" x14ac:dyDescent="0.25"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0:20" x14ac:dyDescent="0.25"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0:20" x14ac:dyDescent="0.25"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0:20" x14ac:dyDescent="0.25"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0:20" x14ac:dyDescent="0.25"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0:20" x14ac:dyDescent="0.25"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0:20" x14ac:dyDescent="0.25"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0:20" x14ac:dyDescent="0.25"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0:20" x14ac:dyDescent="0.25"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0:20" x14ac:dyDescent="0.25"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0:20" x14ac:dyDescent="0.25"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0:20" x14ac:dyDescent="0.25"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0:20" x14ac:dyDescent="0.25"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0:20" x14ac:dyDescent="0.25"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0:20" x14ac:dyDescent="0.25"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0:20" x14ac:dyDescent="0.25"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0:20" x14ac:dyDescent="0.25"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0:20" x14ac:dyDescent="0.25"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0:20" x14ac:dyDescent="0.25"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0:20" x14ac:dyDescent="0.25"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0:20" x14ac:dyDescent="0.25"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0:20" x14ac:dyDescent="0.25"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0:20" x14ac:dyDescent="0.25"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0:20" x14ac:dyDescent="0.25"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0:20" x14ac:dyDescent="0.25"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0:20" x14ac:dyDescent="0.25"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0:20" x14ac:dyDescent="0.25"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0:20" x14ac:dyDescent="0.25"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0:20" x14ac:dyDescent="0.25"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0:20" x14ac:dyDescent="0.25"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</sheetData>
  <sortState ref="B7:T22">
    <sortCondition descending="1" ref="T7:T22"/>
  </sortState>
  <mergeCells count="7">
    <mergeCell ref="D6:I6"/>
    <mergeCell ref="J1:T2"/>
    <mergeCell ref="A2:D2"/>
    <mergeCell ref="A1:D1"/>
    <mergeCell ref="A4:I4"/>
    <mergeCell ref="J4:T4"/>
    <mergeCell ref="J5:T5"/>
  </mergeCells>
  <pageMargins left="0.7" right="0.7" top="0.75" bottom="0.75" header="0.3" footer="0.3"/>
  <pageSetup scale="30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00B0F0"/>
  </sheetPr>
  <dimension ref="A1:O194"/>
  <sheetViews>
    <sheetView topLeftCell="A5" zoomScale="80" zoomScaleNormal="80" workbookViewId="0">
      <pane xSplit="3" ySplit="2" topLeftCell="M7" activePane="bottomRight" state="frozen"/>
      <selection activeCell="A5" sqref="A5"/>
      <selection pane="topRight" activeCell="D5" sqref="D5"/>
      <selection pane="bottomLeft" activeCell="A7" sqref="A7"/>
      <selection pane="bottomRight" activeCell="Q25" sqref="Q25"/>
    </sheetView>
  </sheetViews>
  <sheetFormatPr baseColWidth="10" defaultColWidth="11.42578125" defaultRowHeight="15" x14ac:dyDescent="0.25"/>
  <cols>
    <col min="1" max="1" width="5.28515625" customWidth="1"/>
    <col min="2" max="2" width="7.7109375" customWidth="1"/>
    <col min="3" max="3" width="38.7109375" bestFit="1" customWidth="1"/>
    <col min="4" max="9" width="9.7109375" customWidth="1"/>
    <col min="10" max="10" width="13.42578125" customWidth="1"/>
    <col min="11" max="13" width="11.85546875" customWidth="1"/>
    <col min="14" max="14" width="16.42578125" customWidth="1"/>
    <col min="15" max="15" width="5.42578125" customWidth="1"/>
  </cols>
  <sheetData>
    <row r="1" spans="1:15" ht="18.75" x14ac:dyDescent="0.3">
      <c r="A1" s="165" t="s">
        <v>54</v>
      </c>
      <c r="B1" s="166"/>
      <c r="C1" s="167"/>
      <c r="D1" s="161"/>
      <c r="E1" s="161"/>
      <c r="F1" s="161"/>
      <c r="G1" s="161"/>
      <c r="H1" s="161"/>
      <c r="I1" s="161"/>
      <c r="J1" s="161"/>
      <c r="N1" s="5"/>
    </row>
    <row r="2" spans="1:15" ht="18.75" x14ac:dyDescent="0.3">
      <c r="A2" s="162" t="s">
        <v>444</v>
      </c>
      <c r="B2" s="163"/>
      <c r="C2" s="164"/>
      <c r="D2" s="161"/>
      <c r="E2" s="161"/>
      <c r="F2" s="161"/>
      <c r="G2" s="161"/>
      <c r="H2" s="161"/>
      <c r="I2" s="161"/>
      <c r="J2" s="161"/>
      <c r="N2" s="5"/>
    </row>
    <row r="3" spans="1:15" s="5" customFormat="1" ht="15.75" thickBot="1" x14ac:dyDescent="0.3">
      <c r="D3" s="161"/>
      <c r="E3" s="161"/>
      <c r="F3" s="161"/>
      <c r="G3" s="161"/>
      <c r="H3" s="161"/>
      <c r="I3" s="161"/>
      <c r="J3" s="161"/>
    </row>
    <row r="4" spans="1:15" ht="15.75" thickBot="1" x14ac:dyDescent="0.3">
      <c r="A4" s="176" t="s">
        <v>214</v>
      </c>
      <c r="B4" s="177"/>
      <c r="C4" s="178"/>
      <c r="D4" s="179" t="s">
        <v>55</v>
      </c>
      <c r="E4" s="180"/>
      <c r="F4" s="180"/>
      <c r="G4" s="180"/>
      <c r="H4" s="180"/>
      <c r="I4" s="180"/>
      <c r="J4" s="180"/>
      <c r="K4" s="180"/>
      <c r="L4" s="180"/>
      <c r="M4" s="180"/>
      <c r="N4" s="181"/>
    </row>
    <row r="5" spans="1:15" ht="15.75" x14ac:dyDescent="0.25">
      <c r="A5" s="44"/>
      <c r="B5" s="43"/>
      <c r="C5" s="25"/>
      <c r="D5" s="173">
        <v>2013</v>
      </c>
      <c r="E5" s="174"/>
      <c r="F5" s="174"/>
      <c r="G5" s="174"/>
      <c r="H5" s="174"/>
      <c r="I5" s="174"/>
      <c r="J5" s="174"/>
      <c r="K5" s="174"/>
      <c r="L5" s="174"/>
      <c r="M5" s="174"/>
      <c r="N5" s="175"/>
    </row>
    <row r="6" spans="1:15" x14ac:dyDescent="0.25">
      <c r="A6" s="10"/>
      <c r="B6" s="28" t="s">
        <v>5</v>
      </c>
      <c r="C6" s="5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86</v>
      </c>
      <c r="J6" s="2" t="s">
        <v>199</v>
      </c>
      <c r="K6" s="2" t="s">
        <v>200</v>
      </c>
      <c r="L6" s="2" t="s">
        <v>201</v>
      </c>
      <c r="M6" s="2" t="s">
        <v>202</v>
      </c>
      <c r="N6" s="27" t="s">
        <v>12</v>
      </c>
    </row>
    <row r="7" spans="1:15" x14ac:dyDescent="0.25">
      <c r="A7" s="36">
        <v>1</v>
      </c>
      <c r="B7" s="61" t="s">
        <v>29</v>
      </c>
      <c r="C7" s="8" t="s">
        <v>39</v>
      </c>
      <c r="D7" s="60">
        <v>144.054</v>
      </c>
      <c r="E7" s="57"/>
      <c r="F7" s="57">
        <v>164.38</v>
      </c>
      <c r="G7" s="57"/>
      <c r="H7" s="57"/>
      <c r="I7" s="57"/>
      <c r="J7" s="57"/>
      <c r="K7" s="57"/>
      <c r="L7" s="57">
        <v>243.82999999999998</v>
      </c>
      <c r="M7" s="57">
        <f>156.3757*2</f>
        <v>312.75139999999999</v>
      </c>
      <c r="N7" s="58">
        <f>SUM(D7:M7)</f>
        <v>865.01539999999989</v>
      </c>
      <c r="O7" s="19"/>
    </row>
    <row r="8" spans="1:15" x14ac:dyDescent="0.25">
      <c r="A8" s="36">
        <v>2</v>
      </c>
      <c r="B8" s="98" t="s">
        <v>104</v>
      </c>
      <c r="C8" s="8" t="s">
        <v>1</v>
      </c>
      <c r="D8" s="60"/>
      <c r="E8" s="59"/>
      <c r="F8" s="133">
        <v>111.24</v>
      </c>
      <c r="G8" s="59"/>
      <c r="H8" s="57">
        <v>121.87799999999999</v>
      </c>
      <c r="I8" s="57"/>
      <c r="J8" s="57">
        <v>177.5094</v>
      </c>
      <c r="K8" s="57"/>
      <c r="L8" s="57">
        <v>162.14940000000001</v>
      </c>
      <c r="M8" s="57">
        <f>139.9151*2</f>
        <v>279.83019999999999</v>
      </c>
      <c r="N8" s="58">
        <f>+H8+J8+L8+M8</f>
        <v>741.36699999999996</v>
      </c>
      <c r="O8" s="19"/>
    </row>
    <row r="9" spans="1:15" x14ac:dyDescent="0.25">
      <c r="A9" s="36">
        <v>3</v>
      </c>
      <c r="B9" s="132" t="s">
        <v>124</v>
      </c>
      <c r="C9" s="8" t="s">
        <v>50</v>
      </c>
      <c r="D9" s="60"/>
      <c r="E9" s="57"/>
      <c r="F9" s="57">
        <v>198.02</v>
      </c>
      <c r="G9" s="57"/>
      <c r="H9" s="57"/>
      <c r="I9" s="57"/>
      <c r="J9" s="57"/>
      <c r="K9" s="57"/>
      <c r="L9" s="57">
        <v>171.15769999999998</v>
      </c>
      <c r="M9" s="57">
        <f>164.606*2</f>
        <v>329.21199999999999</v>
      </c>
      <c r="N9" s="58">
        <f t="shared" ref="N9:N28" si="0">SUM(D9:M9)</f>
        <v>698.38969999999995</v>
      </c>
      <c r="O9" s="19"/>
    </row>
    <row r="10" spans="1:15" x14ac:dyDescent="0.25">
      <c r="A10" s="36">
        <v>4</v>
      </c>
      <c r="B10" s="61" t="s">
        <v>35</v>
      </c>
      <c r="C10" s="8" t="s">
        <v>41</v>
      </c>
      <c r="D10" s="60">
        <v>120.045</v>
      </c>
      <c r="E10" s="57"/>
      <c r="F10" s="57">
        <v>168.31699999999998</v>
      </c>
      <c r="G10" s="21"/>
      <c r="H10" s="21"/>
      <c r="I10" s="21">
        <v>168</v>
      </c>
      <c r="J10" s="21"/>
      <c r="K10" s="21"/>
      <c r="L10" s="57">
        <v>231.63849999999996</v>
      </c>
      <c r="M10" s="57"/>
      <c r="N10" s="58">
        <f t="shared" si="0"/>
        <v>688.00049999999987</v>
      </c>
      <c r="O10" s="19"/>
    </row>
    <row r="11" spans="1:15" x14ac:dyDescent="0.25">
      <c r="A11" s="36">
        <v>5</v>
      </c>
      <c r="B11" s="20" t="s">
        <v>19</v>
      </c>
      <c r="C11" s="8" t="s">
        <v>4</v>
      </c>
      <c r="D11" s="60"/>
      <c r="E11" s="57"/>
      <c r="F11" s="57">
        <v>147.94</v>
      </c>
      <c r="G11" s="57"/>
      <c r="H11" s="57">
        <v>138.1284</v>
      </c>
      <c r="I11" s="57"/>
      <c r="J11" s="57"/>
      <c r="K11" s="57"/>
      <c r="L11" s="57"/>
      <c r="M11" s="57">
        <f>121.17*2</f>
        <v>242.34</v>
      </c>
      <c r="N11" s="58">
        <f t="shared" si="0"/>
        <v>528.40840000000003</v>
      </c>
      <c r="O11" s="19"/>
    </row>
    <row r="12" spans="1:15" x14ac:dyDescent="0.25">
      <c r="A12" s="36">
        <v>6</v>
      </c>
      <c r="B12" s="20" t="s">
        <v>212</v>
      </c>
      <c r="C12" s="8" t="s">
        <v>213</v>
      </c>
      <c r="D12" s="60">
        <v>85.716000000000008</v>
      </c>
      <c r="E12" s="57"/>
      <c r="F12" s="57">
        <v>105.06</v>
      </c>
      <c r="G12" s="57"/>
      <c r="H12" s="57"/>
      <c r="I12" s="57"/>
      <c r="J12" s="57">
        <v>80.518000000000001</v>
      </c>
      <c r="K12" s="57"/>
      <c r="L12" s="57"/>
      <c r="M12" s="57">
        <f>2*115.1115</f>
        <v>230.22300000000001</v>
      </c>
      <c r="N12" s="58">
        <f t="shared" si="0"/>
        <v>501.517</v>
      </c>
      <c r="O12" s="19"/>
    </row>
    <row r="13" spans="1:15" x14ac:dyDescent="0.25">
      <c r="A13" s="36">
        <v>7</v>
      </c>
      <c r="B13" s="103" t="s">
        <v>150</v>
      </c>
      <c r="C13" s="8" t="s">
        <v>147</v>
      </c>
      <c r="D13" s="60"/>
      <c r="E13" s="57"/>
      <c r="F13" s="57">
        <v>156.16</v>
      </c>
      <c r="G13" s="57"/>
      <c r="H13" s="57">
        <v>154.37879999999998</v>
      </c>
      <c r="I13" s="57"/>
      <c r="J13" s="57"/>
      <c r="K13" s="57"/>
      <c r="L13" s="57">
        <v>180.166</v>
      </c>
      <c r="M13" s="57"/>
      <c r="N13" s="58">
        <f t="shared" si="0"/>
        <v>490.70479999999998</v>
      </c>
      <c r="O13" s="19"/>
    </row>
    <row r="14" spans="1:15" x14ac:dyDescent="0.25">
      <c r="A14" s="36">
        <v>8</v>
      </c>
      <c r="B14" s="61" t="s">
        <v>17</v>
      </c>
      <c r="C14" s="8" t="s">
        <v>3</v>
      </c>
      <c r="D14" s="60">
        <v>152.05699999999999</v>
      </c>
      <c r="E14" s="57"/>
      <c r="F14" s="57">
        <v>188.12</v>
      </c>
      <c r="G14" s="57"/>
      <c r="H14" s="57">
        <v>146.25360000000001</v>
      </c>
      <c r="I14" s="57"/>
      <c r="J14" s="57"/>
      <c r="K14" s="57"/>
      <c r="L14" s="57"/>
      <c r="M14" s="57"/>
      <c r="N14" s="58">
        <f t="shared" si="0"/>
        <v>486.43060000000003</v>
      </c>
      <c r="O14" s="19"/>
    </row>
    <row r="15" spans="1:15" x14ac:dyDescent="0.25">
      <c r="A15" s="36">
        <v>9</v>
      </c>
      <c r="B15" s="61" t="s">
        <v>160</v>
      </c>
      <c r="C15" s="8" t="s">
        <v>161</v>
      </c>
      <c r="D15" s="60">
        <v>160.06</v>
      </c>
      <c r="E15" s="57"/>
      <c r="F15" s="57">
        <v>139.72</v>
      </c>
      <c r="G15" s="57"/>
      <c r="H15" s="57">
        <v>162.50399999999999</v>
      </c>
      <c r="I15" s="57"/>
      <c r="J15" s="57"/>
      <c r="K15" s="57"/>
      <c r="L15" s="57"/>
      <c r="M15" s="57"/>
      <c r="N15" s="58">
        <f t="shared" si="0"/>
        <v>462.28399999999999</v>
      </c>
      <c r="O15" s="19"/>
    </row>
    <row r="16" spans="1:15" x14ac:dyDescent="0.25">
      <c r="A16" s="36">
        <v>10</v>
      </c>
      <c r="B16" s="61" t="s">
        <v>162</v>
      </c>
      <c r="C16" s="8" t="s">
        <v>163</v>
      </c>
      <c r="D16" s="60">
        <v>128.048</v>
      </c>
      <c r="E16" s="57">
        <v>88</v>
      </c>
      <c r="F16" s="57">
        <v>117.42</v>
      </c>
      <c r="G16" s="57"/>
      <c r="H16" s="57"/>
      <c r="I16" s="57"/>
      <c r="J16" s="57"/>
      <c r="K16" s="57"/>
      <c r="L16" s="57">
        <v>105.61</v>
      </c>
      <c r="M16" s="57"/>
      <c r="N16" s="58">
        <f t="shared" si="0"/>
        <v>439.07800000000003</v>
      </c>
      <c r="O16" s="19"/>
    </row>
    <row r="17" spans="1:15" x14ac:dyDescent="0.25">
      <c r="A17" s="36">
        <v>11</v>
      </c>
      <c r="B17" s="128" t="s">
        <v>123</v>
      </c>
      <c r="C17" s="8" t="s">
        <v>26</v>
      </c>
      <c r="D17" s="60">
        <v>136.05099999999999</v>
      </c>
      <c r="E17" s="57"/>
      <c r="F17" s="57">
        <v>178.22</v>
      </c>
      <c r="G17" s="57"/>
      <c r="H17" s="57"/>
      <c r="I17" s="57"/>
      <c r="J17" s="57"/>
      <c r="K17" s="57"/>
      <c r="L17" s="57"/>
      <c r="M17" s="57"/>
      <c r="N17" s="58">
        <f t="shared" si="0"/>
        <v>314.27099999999996</v>
      </c>
      <c r="O17" s="19"/>
    </row>
    <row r="18" spans="1:15" x14ac:dyDescent="0.25">
      <c r="A18" s="36">
        <v>12</v>
      </c>
      <c r="B18" s="71" t="s">
        <v>34</v>
      </c>
      <c r="C18" s="72" t="s">
        <v>211</v>
      </c>
      <c r="D18" s="59">
        <v>90.478000000000009</v>
      </c>
      <c r="E18" s="59"/>
      <c r="F18" s="59"/>
      <c r="G18" s="59"/>
      <c r="H18" s="59">
        <v>118.35399999999998</v>
      </c>
      <c r="I18" s="59"/>
      <c r="J18" s="59"/>
      <c r="K18" s="59"/>
      <c r="L18" s="59">
        <v>95.049000000000007</v>
      </c>
      <c r="M18" s="59"/>
      <c r="N18" s="58">
        <f t="shared" si="0"/>
        <v>303.88099999999997</v>
      </c>
      <c r="O18" s="19"/>
    </row>
    <row r="19" spans="1:15" x14ac:dyDescent="0.25">
      <c r="A19" s="36">
        <v>13</v>
      </c>
      <c r="B19" s="71" t="s">
        <v>548</v>
      </c>
      <c r="C19" s="72" t="s">
        <v>549</v>
      </c>
      <c r="D19" s="59"/>
      <c r="E19" s="59"/>
      <c r="F19" s="59"/>
      <c r="G19" s="59"/>
      <c r="H19" s="59"/>
      <c r="I19" s="59"/>
      <c r="J19" s="59"/>
      <c r="K19" s="59"/>
      <c r="L19" s="59"/>
      <c r="M19" s="59">
        <f>148.1454*2</f>
        <v>296.29079999999999</v>
      </c>
      <c r="N19" s="58">
        <f t="shared" si="0"/>
        <v>296.29079999999999</v>
      </c>
      <c r="O19" s="19"/>
    </row>
    <row r="20" spans="1:15" x14ac:dyDescent="0.25">
      <c r="A20" s="36">
        <v>14</v>
      </c>
      <c r="B20" s="71">
        <v>209</v>
      </c>
      <c r="C20" s="72" t="s">
        <v>402</v>
      </c>
      <c r="D20" s="59"/>
      <c r="E20" s="59"/>
      <c r="F20" s="59"/>
      <c r="G20" s="59">
        <v>88</v>
      </c>
      <c r="H20" s="59"/>
      <c r="I20" s="59">
        <v>84</v>
      </c>
      <c r="J20" s="59"/>
      <c r="K20" s="59">
        <v>90.4</v>
      </c>
      <c r="L20" s="59"/>
      <c r="M20" s="59"/>
      <c r="N20" s="58">
        <f t="shared" si="0"/>
        <v>262.39999999999998</v>
      </c>
      <c r="O20" s="19"/>
    </row>
    <row r="21" spans="1:15" x14ac:dyDescent="0.25">
      <c r="A21" s="36">
        <v>15</v>
      </c>
      <c r="B21" s="71" t="s">
        <v>153</v>
      </c>
      <c r="C21" s="72" t="s">
        <v>174</v>
      </c>
      <c r="D21" s="59">
        <v>95.240000000000009</v>
      </c>
      <c r="E21" s="59"/>
      <c r="F21" s="59">
        <v>123.6</v>
      </c>
      <c r="G21" s="59"/>
      <c r="H21" s="59"/>
      <c r="I21" s="59"/>
      <c r="J21" s="59"/>
      <c r="K21" s="59"/>
      <c r="L21" s="59"/>
      <c r="M21" s="59"/>
      <c r="N21" s="58">
        <f t="shared" si="0"/>
        <v>218.84</v>
      </c>
      <c r="O21" s="19"/>
    </row>
    <row r="22" spans="1:15" x14ac:dyDescent="0.25">
      <c r="A22" s="36">
        <v>16</v>
      </c>
      <c r="B22" s="71" t="s">
        <v>242</v>
      </c>
      <c r="C22" s="75" t="s">
        <v>456</v>
      </c>
      <c r="D22" s="59"/>
      <c r="E22" s="59"/>
      <c r="F22" s="59"/>
      <c r="G22" s="59"/>
      <c r="H22" s="59"/>
      <c r="I22" s="59"/>
      <c r="J22" s="59">
        <v>186.852</v>
      </c>
      <c r="K22" s="59"/>
      <c r="L22" s="59"/>
      <c r="M22" s="59"/>
      <c r="N22" s="58">
        <f t="shared" si="0"/>
        <v>186.852</v>
      </c>
      <c r="O22" s="19"/>
    </row>
    <row r="23" spans="1:15" x14ac:dyDescent="0.25">
      <c r="A23" s="36">
        <v>17</v>
      </c>
      <c r="B23" s="71" t="s">
        <v>169</v>
      </c>
      <c r="C23" s="72" t="s">
        <v>77</v>
      </c>
      <c r="D23" s="59"/>
      <c r="E23" s="59"/>
      <c r="F23" s="59">
        <v>131.5</v>
      </c>
      <c r="G23" s="59"/>
      <c r="H23" s="59"/>
      <c r="I23" s="59"/>
      <c r="J23" s="59"/>
      <c r="K23" s="59"/>
      <c r="L23" s="59"/>
      <c r="M23" s="59"/>
      <c r="N23" s="58">
        <f t="shared" si="0"/>
        <v>131.5</v>
      </c>
      <c r="O23" s="19"/>
    </row>
    <row r="24" spans="1:15" x14ac:dyDescent="0.25">
      <c r="A24" s="36">
        <v>18</v>
      </c>
      <c r="B24" s="71" t="s">
        <v>136</v>
      </c>
      <c r="C24" s="72" t="s">
        <v>308</v>
      </c>
      <c r="D24" s="59"/>
      <c r="E24" s="59"/>
      <c r="F24" s="59"/>
      <c r="G24" s="59"/>
      <c r="H24" s="59">
        <v>130.00319999999999</v>
      </c>
      <c r="I24" s="59"/>
      <c r="J24" s="59"/>
      <c r="K24" s="59"/>
      <c r="L24" s="59"/>
      <c r="M24" s="59"/>
      <c r="N24" s="58">
        <f t="shared" si="0"/>
        <v>130.00319999999999</v>
      </c>
      <c r="O24" s="19"/>
    </row>
    <row r="25" spans="1:15" x14ac:dyDescent="0.25">
      <c r="A25" s="36">
        <v>19</v>
      </c>
      <c r="B25" s="73">
        <v>235</v>
      </c>
      <c r="C25" s="72" t="s">
        <v>359</v>
      </c>
      <c r="D25" s="59"/>
      <c r="E25" s="59"/>
      <c r="F25" s="59"/>
      <c r="G25" s="59"/>
      <c r="H25" s="59"/>
      <c r="I25" s="59">
        <v>124</v>
      </c>
      <c r="J25" s="59"/>
      <c r="K25" s="59"/>
      <c r="L25" s="59"/>
      <c r="M25" s="59"/>
      <c r="N25" s="58">
        <f t="shared" si="0"/>
        <v>124</v>
      </c>
      <c r="O25" s="19"/>
    </row>
    <row r="26" spans="1:15" x14ac:dyDescent="0.25">
      <c r="A26" s="36">
        <v>20</v>
      </c>
      <c r="B26" s="74" t="s">
        <v>457</v>
      </c>
      <c r="C26" s="72" t="s">
        <v>51</v>
      </c>
      <c r="D26" s="59"/>
      <c r="E26" s="59"/>
      <c r="F26" s="59"/>
      <c r="G26" s="59"/>
      <c r="H26" s="59"/>
      <c r="I26" s="59"/>
      <c r="J26" s="59">
        <v>122.328</v>
      </c>
      <c r="K26" s="59"/>
      <c r="L26" s="59"/>
      <c r="M26" s="59"/>
      <c r="N26" s="58">
        <f t="shared" si="0"/>
        <v>122.328</v>
      </c>
      <c r="O26" s="19"/>
    </row>
    <row r="27" spans="1:15" x14ac:dyDescent="0.25">
      <c r="A27" s="36">
        <v>21</v>
      </c>
      <c r="B27" s="71" t="s">
        <v>501</v>
      </c>
      <c r="C27" s="72" t="s">
        <v>474</v>
      </c>
      <c r="D27" s="59"/>
      <c r="E27" s="59"/>
      <c r="F27" s="59"/>
      <c r="G27" s="59"/>
      <c r="H27" s="59"/>
      <c r="I27" s="59"/>
      <c r="J27" s="59"/>
      <c r="K27" s="59"/>
      <c r="L27" s="59">
        <v>100.3295</v>
      </c>
      <c r="M27" s="59"/>
      <c r="N27" s="58">
        <f t="shared" si="0"/>
        <v>100.3295</v>
      </c>
      <c r="O27" s="19"/>
    </row>
    <row r="28" spans="1:15" x14ac:dyDescent="0.25">
      <c r="A28" s="36">
        <v>22</v>
      </c>
      <c r="B28" s="71">
        <v>218</v>
      </c>
      <c r="C28" s="72" t="s">
        <v>403</v>
      </c>
      <c r="D28" s="59"/>
      <c r="E28" s="59"/>
      <c r="F28" s="59"/>
      <c r="G28" s="59">
        <v>83.6</v>
      </c>
      <c r="H28" s="59"/>
      <c r="I28" s="59"/>
      <c r="J28" s="59"/>
      <c r="K28" s="59"/>
      <c r="L28" s="59"/>
      <c r="M28" s="59"/>
      <c r="N28" s="58">
        <f t="shared" si="0"/>
        <v>83.6</v>
      </c>
      <c r="O28" s="19"/>
    </row>
    <row r="29" spans="1:15" x14ac:dyDescent="0.25">
      <c r="A29" s="36">
        <v>23</v>
      </c>
      <c r="B29" s="71"/>
      <c r="C29" s="72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8">
        <f t="shared" ref="N29" si="1">SUM(D29:M29)</f>
        <v>0</v>
      </c>
      <c r="O29" s="19"/>
    </row>
    <row r="30" spans="1:15" ht="15.75" thickBot="1" x14ac:dyDescent="0.3">
      <c r="A30" s="17"/>
      <c r="B30" s="30"/>
      <c r="C30" s="1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13"/>
      <c r="O30" s="19"/>
    </row>
    <row r="31" spans="1:15" x14ac:dyDescent="0.25">
      <c r="B31" s="9"/>
      <c r="C31" s="9"/>
      <c r="D31" s="9"/>
      <c r="E31" s="9"/>
      <c r="F31" s="9"/>
      <c r="G31" s="9"/>
      <c r="H31" s="9"/>
      <c r="I31" s="9"/>
      <c r="J31" s="9"/>
      <c r="K31" s="19" t="str">
        <f>IF(I31&gt;=60,"CLASIFICADO A 60 Km LIBRE y 80 Km NOVICIO",IF(I31&gt;=40,"CLASIFICADO A 40 Km LIBRE y 60 Km NOVICIO",""))</f>
        <v/>
      </c>
      <c r="L31" s="19"/>
      <c r="M31" s="56"/>
    </row>
    <row r="32" spans="1:15" x14ac:dyDescent="0.25">
      <c r="D32" s="3"/>
      <c r="E32" s="3"/>
      <c r="F32" s="3"/>
      <c r="G32" s="3"/>
      <c r="H32" s="3"/>
      <c r="I32" s="3"/>
      <c r="J32" s="3"/>
      <c r="M32" s="5"/>
    </row>
    <row r="33" spans="4:13" x14ac:dyDescent="0.25">
      <c r="D33" s="3"/>
      <c r="E33" s="3"/>
      <c r="F33" s="3"/>
      <c r="G33" s="3"/>
      <c r="H33" s="3"/>
      <c r="I33" s="3"/>
      <c r="J33" s="3"/>
      <c r="M33" s="5"/>
    </row>
    <row r="34" spans="4:13" x14ac:dyDescent="0.25">
      <c r="D34" s="3"/>
      <c r="E34" s="3"/>
      <c r="F34" s="3"/>
      <c r="G34" s="3"/>
      <c r="H34" s="3"/>
      <c r="I34" s="3"/>
      <c r="J34" s="3"/>
      <c r="M34" s="5"/>
    </row>
    <row r="35" spans="4:13" x14ac:dyDescent="0.25">
      <c r="D35" s="3"/>
      <c r="E35" s="3"/>
      <c r="F35" s="3"/>
      <c r="G35" s="3"/>
      <c r="H35" s="3"/>
      <c r="I35" s="3"/>
      <c r="J35" s="3"/>
      <c r="M35" s="5"/>
    </row>
    <row r="36" spans="4:13" x14ac:dyDescent="0.25">
      <c r="D36" s="3"/>
      <c r="E36" s="3"/>
      <c r="F36" s="3"/>
      <c r="G36" s="3"/>
      <c r="H36" s="3"/>
      <c r="I36" s="3"/>
      <c r="J36" s="3"/>
      <c r="M36" s="5"/>
    </row>
    <row r="37" spans="4:13" x14ac:dyDescent="0.25">
      <c r="D37" s="3"/>
      <c r="E37" s="3"/>
      <c r="F37" s="3"/>
      <c r="G37" s="3"/>
      <c r="H37" s="3"/>
      <c r="I37" s="3"/>
      <c r="J37" s="3"/>
    </row>
    <row r="38" spans="4:13" x14ac:dyDescent="0.25">
      <c r="D38" s="3"/>
      <c r="E38" s="3"/>
      <c r="F38" s="3"/>
      <c r="G38" s="3"/>
      <c r="H38" s="3"/>
      <c r="I38" s="3"/>
      <c r="J38" s="3"/>
    </row>
    <row r="39" spans="4:13" x14ac:dyDescent="0.25">
      <c r="D39" s="3"/>
      <c r="E39" s="3"/>
      <c r="F39" s="3"/>
      <c r="G39" s="3"/>
      <c r="H39" s="3"/>
      <c r="I39" s="3"/>
      <c r="J39" s="3"/>
    </row>
    <row r="40" spans="4:13" x14ac:dyDescent="0.25">
      <c r="D40" s="3"/>
      <c r="E40" s="3"/>
      <c r="F40" s="3"/>
      <c r="G40" s="3"/>
      <c r="H40" s="3"/>
      <c r="I40" s="3"/>
      <c r="J40" s="3"/>
    </row>
    <row r="41" spans="4:13" x14ac:dyDescent="0.25">
      <c r="D41" s="3"/>
      <c r="E41" s="3"/>
      <c r="F41" s="3"/>
      <c r="G41" s="3"/>
      <c r="H41" s="3"/>
      <c r="I41" s="3"/>
      <c r="J41" s="3"/>
    </row>
    <row r="42" spans="4:13" x14ac:dyDescent="0.25">
      <c r="D42" s="3"/>
      <c r="E42" s="3"/>
      <c r="F42" s="3"/>
      <c r="G42" s="3"/>
      <c r="H42" s="3"/>
      <c r="I42" s="3"/>
      <c r="J42" s="3"/>
    </row>
    <row r="43" spans="4:13" x14ac:dyDescent="0.25">
      <c r="D43" s="3"/>
      <c r="E43" s="3"/>
      <c r="F43" s="3"/>
      <c r="G43" s="3"/>
      <c r="H43" s="3"/>
      <c r="I43" s="3"/>
      <c r="J43" s="3"/>
    </row>
    <row r="44" spans="4:13" x14ac:dyDescent="0.25">
      <c r="D44" s="3"/>
      <c r="E44" s="3"/>
      <c r="F44" s="3"/>
      <c r="G44" s="3"/>
      <c r="H44" s="3"/>
      <c r="I44" s="3"/>
      <c r="J44" s="3"/>
    </row>
    <row r="45" spans="4:13" x14ac:dyDescent="0.25">
      <c r="D45" s="3"/>
      <c r="E45" s="3"/>
      <c r="F45" s="3"/>
      <c r="G45" s="3"/>
      <c r="H45" s="3"/>
      <c r="I45" s="3"/>
      <c r="J45" s="3"/>
    </row>
    <row r="46" spans="4:13" x14ac:dyDescent="0.25">
      <c r="D46" s="3"/>
      <c r="E46" s="3"/>
      <c r="F46" s="3"/>
      <c r="G46" s="3"/>
      <c r="H46" s="3"/>
      <c r="I46" s="3"/>
      <c r="J46" s="3"/>
    </row>
    <row r="47" spans="4:13" x14ac:dyDescent="0.25">
      <c r="D47" s="3"/>
      <c r="E47" s="3"/>
      <c r="F47" s="3"/>
      <c r="G47" s="3"/>
      <c r="H47" s="3"/>
      <c r="I47" s="3"/>
      <c r="J47" s="3"/>
    </row>
    <row r="48" spans="4:13" x14ac:dyDescent="0.25">
      <c r="D48" s="3"/>
      <c r="E48" s="3"/>
      <c r="F48" s="3"/>
      <c r="G48" s="3"/>
      <c r="H48" s="3"/>
      <c r="I48" s="3"/>
      <c r="J48" s="3"/>
    </row>
    <row r="49" spans="4:11" x14ac:dyDescent="0.25">
      <c r="D49" s="3"/>
      <c r="E49" s="3"/>
      <c r="F49" s="3"/>
      <c r="G49" s="3"/>
      <c r="H49" s="3"/>
      <c r="I49" s="3"/>
      <c r="J49" s="3"/>
      <c r="K49" t="str">
        <f>IF(I49&gt;=60,"CLASIFICADO A 60 Km LIBRE y 80 Km NOVICIO",IF(I49&gt;=40,"CLASIFICADO A 40 Km LIBRE y 60 Km NOVICIO",""))</f>
        <v/>
      </c>
    </row>
    <row r="50" spans="4:11" x14ac:dyDescent="0.25">
      <c r="D50" s="3"/>
      <c r="E50" s="3"/>
      <c r="F50" s="3"/>
      <c r="G50" s="3"/>
      <c r="H50" s="3"/>
      <c r="I50" s="3"/>
      <c r="J50" s="3"/>
    </row>
    <row r="51" spans="4:11" x14ac:dyDescent="0.25">
      <c r="D51" s="3"/>
      <c r="E51" s="3"/>
      <c r="F51" s="3"/>
      <c r="G51" s="3"/>
      <c r="H51" s="3"/>
      <c r="I51" s="3"/>
      <c r="J51" s="3"/>
    </row>
    <row r="52" spans="4:11" x14ac:dyDescent="0.25">
      <c r="D52" s="3"/>
      <c r="E52" s="3"/>
      <c r="F52" s="3"/>
      <c r="G52" s="3"/>
      <c r="H52" s="3"/>
      <c r="I52" s="3"/>
      <c r="J52" s="3"/>
    </row>
    <row r="53" spans="4:11" x14ac:dyDescent="0.25">
      <c r="D53" s="3"/>
      <c r="E53" s="3"/>
      <c r="F53" s="3"/>
      <c r="G53" s="3"/>
      <c r="H53" s="3"/>
      <c r="I53" s="3"/>
      <c r="J53" s="3"/>
    </row>
    <row r="54" spans="4:11" x14ac:dyDescent="0.25">
      <c r="D54" s="3"/>
      <c r="E54" s="3"/>
      <c r="F54" s="3"/>
      <c r="G54" s="3"/>
      <c r="H54" s="3"/>
      <c r="I54" s="3"/>
      <c r="J54" s="3"/>
    </row>
    <row r="55" spans="4:11" x14ac:dyDescent="0.25">
      <c r="D55" s="3"/>
      <c r="E55" s="3"/>
      <c r="F55" s="3"/>
      <c r="G55" s="3"/>
      <c r="H55" s="3"/>
      <c r="I55" s="3"/>
      <c r="J55" s="3"/>
    </row>
    <row r="56" spans="4:11" x14ac:dyDescent="0.25">
      <c r="D56" s="3"/>
      <c r="E56" s="3"/>
      <c r="F56" s="3"/>
      <c r="G56" s="3"/>
      <c r="H56" s="3"/>
      <c r="I56" s="3"/>
      <c r="J56" s="3"/>
    </row>
    <row r="57" spans="4:11" x14ac:dyDescent="0.25">
      <c r="D57" s="3"/>
      <c r="E57" s="3"/>
      <c r="F57" s="3"/>
      <c r="G57" s="3"/>
      <c r="H57" s="3"/>
      <c r="I57" s="3"/>
      <c r="J57" s="3"/>
    </row>
    <row r="58" spans="4:11" x14ac:dyDescent="0.25">
      <c r="D58" s="3"/>
      <c r="E58" s="3"/>
      <c r="F58" s="3"/>
      <c r="G58" s="3"/>
      <c r="H58" s="3"/>
      <c r="I58" s="3"/>
      <c r="J58" s="3"/>
    </row>
    <row r="59" spans="4:11" x14ac:dyDescent="0.25">
      <c r="D59" s="3"/>
      <c r="E59" s="3"/>
      <c r="F59" s="3"/>
      <c r="G59" s="3"/>
      <c r="H59" s="3"/>
      <c r="I59" s="3"/>
      <c r="J59" s="3"/>
    </row>
    <row r="60" spans="4:11" x14ac:dyDescent="0.25">
      <c r="D60" s="3"/>
      <c r="E60" s="3"/>
      <c r="F60" s="3"/>
      <c r="G60" s="3"/>
      <c r="H60" s="3"/>
      <c r="I60" s="3"/>
      <c r="J60" s="3"/>
    </row>
    <row r="61" spans="4:11" x14ac:dyDescent="0.25">
      <c r="D61" s="3"/>
      <c r="E61" s="3"/>
      <c r="F61" s="3"/>
      <c r="G61" s="3"/>
      <c r="H61" s="3"/>
      <c r="I61" s="3"/>
      <c r="J61" s="3"/>
    </row>
    <row r="62" spans="4:11" x14ac:dyDescent="0.25">
      <c r="D62" s="3"/>
      <c r="E62" s="3"/>
      <c r="F62" s="3"/>
      <c r="G62" s="3"/>
      <c r="H62" s="3"/>
      <c r="I62" s="3"/>
      <c r="J62" s="3"/>
    </row>
    <row r="63" spans="4:11" x14ac:dyDescent="0.25">
      <c r="D63" s="3"/>
      <c r="E63" s="3"/>
      <c r="F63" s="3"/>
      <c r="G63" s="3"/>
      <c r="H63" s="3"/>
      <c r="I63" s="3"/>
      <c r="J63" s="3"/>
    </row>
    <row r="64" spans="4:11" x14ac:dyDescent="0.25">
      <c r="D64" s="3"/>
      <c r="E64" s="3"/>
      <c r="F64" s="3"/>
      <c r="G64" s="3"/>
      <c r="H64" s="3"/>
      <c r="I64" s="3"/>
      <c r="J64" s="3"/>
    </row>
    <row r="65" spans="4:10" x14ac:dyDescent="0.25">
      <c r="D65" s="3"/>
      <c r="E65" s="3"/>
      <c r="F65" s="3"/>
      <c r="G65" s="3"/>
      <c r="H65" s="3"/>
      <c r="I65" s="3"/>
      <c r="J65" s="3"/>
    </row>
    <row r="66" spans="4:10" x14ac:dyDescent="0.25">
      <c r="D66" s="3"/>
      <c r="E66" s="3"/>
      <c r="F66" s="3"/>
      <c r="G66" s="3"/>
      <c r="H66" s="3"/>
      <c r="I66" s="3"/>
      <c r="J66" s="3"/>
    </row>
    <row r="67" spans="4:10" x14ac:dyDescent="0.25">
      <c r="D67" s="3"/>
      <c r="E67" s="3"/>
      <c r="F67" s="3"/>
      <c r="G67" s="3"/>
      <c r="H67" s="3"/>
      <c r="I67" s="3"/>
      <c r="J67" s="3"/>
    </row>
    <row r="68" spans="4:10" x14ac:dyDescent="0.25">
      <c r="D68" s="3"/>
      <c r="E68" s="3"/>
      <c r="F68" s="3"/>
      <c r="G68" s="3"/>
      <c r="H68" s="3"/>
      <c r="I68" s="3"/>
      <c r="J68" s="3"/>
    </row>
    <row r="69" spans="4:10" x14ac:dyDescent="0.25">
      <c r="D69" s="3"/>
      <c r="E69" s="3"/>
      <c r="F69" s="3"/>
      <c r="G69" s="3"/>
      <c r="H69" s="3"/>
      <c r="I69" s="3"/>
      <c r="J69" s="3"/>
    </row>
    <row r="70" spans="4:10" x14ac:dyDescent="0.25">
      <c r="D70" s="3"/>
      <c r="E70" s="3"/>
      <c r="F70" s="3"/>
      <c r="G70" s="3"/>
      <c r="H70" s="3"/>
      <c r="I70" s="3"/>
      <c r="J70" s="3"/>
    </row>
    <row r="71" spans="4:10" x14ac:dyDescent="0.25">
      <c r="D71" s="3"/>
      <c r="E71" s="3"/>
      <c r="F71" s="3"/>
      <c r="G71" s="3"/>
      <c r="H71" s="3"/>
      <c r="I71" s="3"/>
      <c r="J71" s="3"/>
    </row>
    <row r="72" spans="4:10" x14ac:dyDescent="0.25">
      <c r="D72" s="3"/>
      <c r="E72" s="3"/>
      <c r="F72" s="3"/>
      <c r="G72" s="3"/>
      <c r="H72" s="3"/>
      <c r="I72" s="3"/>
      <c r="J72" s="3"/>
    </row>
    <row r="73" spans="4:10" x14ac:dyDescent="0.25">
      <c r="D73" s="3"/>
      <c r="E73" s="3"/>
      <c r="F73" s="3"/>
      <c r="G73" s="3"/>
      <c r="H73" s="3"/>
      <c r="I73" s="3"/>
      <c r="J73" s="3"/>
    </row>
    <row r="74" spans="4:10" x14ac:dyDescent="0.25">
      <c r="D74" s="3"/>
      <c r="E74" s="3"/>
      <c r="F74" s="3"/>
      <c r="G74" s="3"/>
      <c r="H74" s="3"/>
      <c r="I74" s="3"/>
      <c r="J74" s="3"/>
    </row>
    <row r="75" spans="4:10" x14ac:dyDescent="0.25">
      <c r="D75" s="3"/>
      <c r="E75" s="3"/>
      <c r="F75" s="3"/>
      <c r="G75" s="3"/>
      <c r="H75" s="3"/>
      <c r="I75" s="3"/>
      <c r="J75" s="3"/>
    </row>
    <row r="76" spans="4:10" x14ac:dyDescent="0.25">
      <c r="D76" s="3"/>
      <c r="E76" s="3"/>
      <c r="F76" s="3"/>
      <c r="G76" s="3"/>
      <c r="H76" s="3"/>
      <c r="I76" s="3"/>
      <c r="J76" s="3"/>
    </row>
    <row r="77" spans="4:10" x14ac:dyDescent="0.25">
      <c r="D77" s="3"/>
      <c r="E77" s="3"/>
      <c r="F77" s="3"/>
      <c r="G77" s="3"/>
      <c r="H77" s="3"/>
      <c r="I77" s="3"/>
      <c r="J77" s="3"/>
    </row>
    <row r="78" spans="4:10" x14ac:dyDescent="0.25">
      <c r="D78" s="3"/>
      <c r="E78" s="3"/>
      <c r="F78" s="3"/>
      <c r="G78" s="3"/>
      <c r="H78" s="3"/>
      <c r="I78" s="3"/>
      <c r="J78" s="3"/>
    </row>
    <row r="79" spans="4:10" x14ac:dyDescent="0.25">
      <c r="D79" s="3"/>
      <c r="E79" s="3"/>
      <c r="F79" s="3"/>
      <c r="G79" s="3"/>
      <c r="H79" s="3"/>
      <c r="I79" s="3"/>
      <c r="J79" s="3"/>
    </row>
    <row r="80" spans="4:10" x14ac:dyDescent="0.25">
      <c r="D80" s="3"/>
      <c r="E80" s="3"/>
      <c r="F80" s="3"/>
      <c r="G80" s="3"/>
      <c r="H80" s="3"/>
      <c r="I80" s="3"/>
      <c r="J80" s="3"/>
    </row>
    <row r="81" spans="4:10" x14ac:dyDescent="0.25">
      <c r="D81" s="3"/>
      <c r="E81" s="3"/>
      <c r="F81" s="3"/>
      <c r="G81" s="3"/>
      <c r="H81" s="3"/>
      <c r="I81" s="3"/>
      <c r="J81" s="3"/>
    </row>
    <row r="82" spans="4:10" x14ac:dyDescent="0.25">
      <c r="D82" s="3"/>
      <c r="E82" s="3"/>
      <c r="F82" s="3"/>
      <c r="G82" s="3"/>
      <c r="H82" s="3"/>
      <c r="I82" s="3"/>
      <c r="J82" s="3"/>
    </row>
    <row r="83" spans="4:10" x14ac:dyDescent="0.25">
      <c r="D83" s="3"/>
      <c r="E83" s="3"/>
      <c r="F83" s="3"/>
      <c r="G83" s="3"/>
      <c r="H83" s="3"/>
      <c r="I83" s="3"/>
      <c r="J83" s="3"/>
    </row>
    <row r="84" spans="4:10" x14ac:dyDescent="0.25">
      <c r="D84" s="3"/>
      <c r="E84" s="3"/>
      <c r="F84" s="3"/>
      <c r="G84" s="3"/>
      <c r="H84" s="3"/>
      <c r="I84" s="3"/>
      <c r="J84" s="3"/>
    </row>
    <row r="85" spans="4:10" x14ac:dyDescent="0.25">
      <c r="D85" s="3"/>
      <c r="E85" s="3"/>
      <c r="F85" s="3"/>
      <c r="G85" s="3"/>
      <c r="H85" s="3"/>
      <c r="I85" s="3"/>
      <c r="J85" s="3"/>
    </row>
    <row r="86" spans="4:10" x14ac:dyDescent="0.25">
      <c r="D86" s="3"/>
      <c r="E86" s="3"/>
      <c r="F86" s="3"/>
      <c r="G86" s="3"/>
      <c r="H86" s="3"/>
      <c r="I86" s="3"/>
      <c r="J86" s="3"/>
    </row>
    <row r="87" spans="4:10" x14ac:dyDescent="0.25">
      <c r="D87" s="3"/>
      <c r="E87" s="3"/>
      <c r="F87" s="3"/>
      <c r="G87" s="3"/>
      <c r="H87" s="3"/>
      <c r="I87" s="3"/>
      <c r="J87" s="3"/>
    </row>
    <row r="88" spans="4:10" x14ac:dyDescent="0.25">
      <c r="D88" s="3"/>
      <c r="E88" s="3"/>
      <c r="F88" s="3"/>
      <c r="G88" s="3"/>
      <c r="H88" s="3"/>
      <c r="I88" s="3"/>
      <c r="J88" s="3"/>
    </row>
    <row r="89" spans="4:10" x14ac:dyDescent="0.25">
      <c r="D89" s="3"/>
      <c r="E89" s="3"/>
      <c r="F89" s="3"/>
      <c r="G89" s="3"/>
      <c r="H89" s="3"/>
      <c r="I89" s="3"/>
      <c r="J89" s="3"/>
    </row>
    <row r="90" spans="4:10" x14ac:dyDescent="0.25">
      <c r="D90" s="3"/>
      <c r="E90" s="3"/>
      <c r="F90" s="3"/>
      <c r="G90" s="3"/>
      <c r="H90" s="3"/>
      <c r="I90" s="3"/>
      <c r="J90" s="3"/>
    </row>
    <row r="91" spans="4:10" x14ac:dyDescent="0.25">
      <c r="D91" s="3"/>
      <c r="E91" s="3"/>
      <c r="F91" s="3"/>
      <c r="G91" s="3"/>
      <c r="H91" s="3"/>
      <c r="I91" s="3"/>
      <c r="J91" s="3"/>
    </row>
    <row r="92" spans="4:10" x14ac:dyDescent="0.25">
      <c r="D92" s="3"/>
      <c r="E92" s="3"/>
      <c r="F92" s="3"/>
      <c r="G92" s="3"/>
      <c r="H92" s="3"/>
      <c r="I92" s="3"/>
      <c r="J92" s="3"/>
    </row>
    <row r="93" spans="4:10" x14ac:dyDescent="0.25">
      <c r="D93" s="3"/>
      <c r="E93" s="3"/>
      <c r="F93" s="3"/>
      <c r="G93" s="3"/>
      <c r="H93" s="3"/>
      <c r="I93" s="3"/>
      <c r="J93" s="3"/>
    </row>
    <row r="94" spans="4:10" x14ac:dyDescent="0.25">
      <c r="D94" s="3"/>
      <c r="E94" s="3"/>
      <c r="F94" s="3"/>
      <c r="G94" s="3"/>
      <c r="H94" s="3"/>
      <c r="I94" s="3"/>
      <c r="J94" s="3"/>
    </row>
    <row r="95" spans="4:10" x14ac:dyDescent="0.25">
      <c r="D95" s="3"/>
      <c r="E95" s="3"/>
      <c r="F95" s="3"/>
      <c r="G95" s="3"/>
      <c r="H95" s="3"/>
      <c r="I95" s="3"/>
      <c r="J95" s="3"/>
    </row>
    <row r="96" spans="4:10" x14ac:dyDescent="0.25">
      <c r="D96" s="3"/>
      <c r="E96" s="3"/>
      <c r="F96" s="3"/>
      <c r="G96" s="3"/>
      <c r="H96" s="3"/>
      <c r="I96" s="3"/>
      <c r="J96" s="3"/>
    </row>
    <row r="97" spans="4:10" x14ac:dyDescent="0.25">
      <c r="D97" s="3"/>
      <c r="E97" s="3"/>
      <c r="F97" s="3"/>
      <c r="G97" s="3"/>
      <c r="H97" s="3"/>
      <c r="I97" s="3"/>
      <c r="J97" s="3"/>
    </row>
    <row r="98" spans="4:10" x14ac:dyDescent="0.25">
      <c r="D98" s="3"/>
      <c r="E98" s="3"/>
      <c r="F98" s="3"/>
      <c r="G98" s="3"/>
      <c r="H98" s="3"/>
      <c r="I98" s="3"/>
      <c r="J98" s="3"/>
    </row>
    <row r="99" spans="4:10" x14ac:dyDescent="0.25">
      <c r="D99" s="3"/>
      <c r="E99" s="3"/>
      <c r="F99" s="3"/>
      <c r="G99" s="3"/>
      <c r="H99" s="3"/>
      <c r="I99" s="3"/>
      <c r="J99" s="3"/>
    </row>
    <row r="100" spans="4:10" x14ac:dyDescent="0.25">
      <c r="D100" s="3"/>
      <c r="E100" s="3"/>
      <c r="F100" s="3"/>
      <c r="G100" s="3"/>
      <c r="H100" s="3"/>
      <c r="I100" s="3"/>
      <c r="J100" s="3"/>
    </row>
    <row r="101" spans="4:10" x14ac:dyDescent="0.25">
      <c r="D101" s="3"/>
      <c r="E101" s="3"/>
      <c r="F101" s="3"/>
      <c r="G101" s="3"/>
      <c r="H101" s="3"/>
      <c r="I101" s="3"/>
      <c r="J101" s="3"/>
    </row>
    <row r="102" spans="4:10" x14ac:dyDescent="0.25">
      <c r="D102" s="3"/>
      <c r="E102" s="3"/>
      <c r="F102" s="3"/>
      <c r="G102" s="3"/>
      <c r="H102" s="3"/>
      <c r="I102" s="3"/>
      <c r="J102" s="3"/>
    </row>
    <row r="103" spans="4:10" x14ac:dyDescent="0.25">
      <c r="D103" s="3"/>
      <c r="E103" s="3"/>
      <c r="F103" s="3"/>
      <c r="G103" s="3"/>
      <c r="H103" s="3"/>
      <c r="I103" s="3"/>
      <c r="J103" s="3"/>
    </row>
    <row r="104" spans="4:10" x14ac:dyDescent="0.25">
      <c r="D104" s="3"/>
      <c r="E104" s="3"/>
      <c r="F104" s="3"/>
      <c r="G104" s="3"/>
      <c r="H104" s="3"/>
      <c r="I104" s="3"/>
      <c r="J104" s="3"/>
    </row>
    <row r="105" spans="4:10" x14ac:dyDescent="0.25">
      <c r="D105" s="3"/>
      <c r="E105" s="3"/>
      <c r="F105" s="3"/>
      <c r="G105" s="3"/>
      <c r="H105" s="3"/>
      <c r="I105" s="3"/>
      <c r="J105" s="3"/>
    </row>
    <row r="106" spans="4:10" x14ac:dyDescent="0.25">
      <c r="D106" s="3"/>
      <c r="E106" s="3"/>
      <c r="F106" s="3"/>
      <c r="G106" s="3"/>
      <c r="H106" s="3"/>
      <c r="I106" s="3"/>
      <c r="J106" s="3"/>
    </row>
    <row r="107" spans="4:10" x14ac:dyDescent="0.25">
      <c r="D107" s="3"/>
      <c r="E107" s="3"/>
      <c r="F107" s="3"/>
      <c r="G107" s="3"/>
      <c r="H107" s="3"/>
      <c r="I107" s="3"/>
      <c r="J107" s="3"/>
    </row>
    <row r="108" spans="4:10" x14ac:dyDescent="0.25">
      <c r="D108" s="3"/>
      <c r="E108" s="3"/>
      <c r="F108" s="3"/>
      <c r="G108" s="3"/>
      <c r="H108" s="3"/>
      <c r="I108" s="3"/>
      <c r="J108" s="3"/>
    </row>
    <row r="109" spans="4:10" x14ac:dyDescent="0.25">
      <c r="D109" s="3"/>
      <c r="E109" s="3"/>
      <c r="F109" s="3"/>
      <c r="G109" s="3"/>
      <c r="H109" s="3"/>
      <c r="I109" s="3"/>
      <c r="J109" s="3"/>
    </row>
    <row r="110" spans="4:10" x14ac:dyDescent="0.25">
      <c r="D110" s="3"/>
      <c r="E110" s="3"/>
      <c r="F110" s="3"/>
      <c r="G110" s="3"/>
      <c r="H110" s="3"/>
      <c r="I110" s="3"/>
      <c r="J110" s="3"/>
    </row>
    <row r="111" spans="4:10" x14ac:dyDescent="0.25">
      <c r="D111" s="3"/>
      <c r="E111" s="3"/>
      <c r="F111" s="3"/>
      <c r="G111" s="3"/>
      <c r="H111" s="3"/>
      <c r="I111" s="3"/>
      <c r="J111" s="3"/>
    </row>
    <row r="112" spans="4:10" x14ac:dyDescent="0.25">
      <c r="D112" s="3"/>
      <c r="E112" s="3"/>
      <c r="F112" s="3"/>
      <c r="G112" s="3"/>
      <c r="H112" s="3"/>
      <c r="I112" s="3"/>
      <c r="J112" s="3"/>
    </row>
    <row r="113" spans="4:10" x14ac:dyDescent="0.25">
      <c r="D113" s="3"/>
      <c r="E113" s="3"/>
      <c r="F113" s="3"/>
      <c r="G113" s="3"/>
      <c r="H113" s="3"/>
      <c r="I113" s="3"/>
      <c r="J113" s="3"/>
    </row>
    <row r="114" spans="4:10" x14ac:dyDescent="0.25">
      <c r="D114" s="3"/>
      <c r="E114" s="3"/>
      <c r="F114" s="3"/>
      <c r="G114" s="3"/>
      <c r="H114" s="3"/>
      <c r="I114" s="3"/>
      <c r="J114" s="3"/>
    </row>
    <row r="115" spans="4:10" x14ac:dyDescent="0.25">
      <c r="D115" s="3"/>
      <c r="E115" s="3"/>
      <c r="F115" s="3"/>
      <c r="G115" s="3"/>
      <c r="H115" s="3"/>
      <c r="I115" s="3"/>
      <c r="J115" s="3"/>
    </row>
    <row r="116" spans="4:10" x14ac:dyDescent="0.25">
      <c r="D116" s="3"/>
      <c r="E116" s="3"/>
      <c r="F116" s="3"/>
      <c r="G116" s="3"/>
      <c r="H116" s="3"/>
      <c r="I116" s="3"/>
      <c r="J116" s="3"/>
    </row>
    <row r="117" spans="4:10" x14ac:dyDescent="0.25">
      <c r="D117" s="3"/>
      <c r="E117" s="3"/>
      <c r="F117" s="3"/>
      <c r="G117" s="3"/>
      <c r="H117" s="3"/>
      <c r="I117" s="3"/>
      <c r="J117" s="3"/>
    </row>
    <row r="118" spans="4:10" x14ac:dyDescent="0.25">
      <c r="D118" s="3"/>
      <c r="E118" s="3"/>
      <c r="F118" s="3"/>
      <c r="G118" s="3"/>
      <c r="H118" s="3"/>
      <c r="I118" s="3"/>
      <c r="J118" s="3"/>
    </row>
    <row r="119" spans="4:10" x14ac:dyDescent="0.25">
      <c r="D119" s="3"/>
      <c r="E119" s="3"/>
      <c r="F119" s="3"/>
      <c r="G119" s="3"/>
      <c r="H119" s="3"/>
      <c r="I119" s="3"/>
      <c r="J119" s="3"/>
    </row>
    <row r="120" spans="4:10" x14ac:dyDescent="0.25">
      <c r="D120" s="3"/>
      <c r="E120" s="3"/>
      <c r="F120" s="3"/>
      <c r="G120" s="3"/>
      <c r="H120" s="3"/>
      <c r="I120" s="3"/>
      <c r="J120" s="3"/>
    </row>
    <row r="121" spans="4:10" x14ac:dyDescent="0.25">
      <c r="D121" s="3"/>
      <c r="E121" s="3"/>
      <c r="F121" s="3"/>
      <c r="G121" s="3"/>
      <c r="H121" s="3"/>
      <c r="I121" s="3"/>
      <c r="J121" s="3"/>
    </row>
    <row r="122" spans="4:10" x14ac:dyDescent="0.25">
      <c r="D122" s="3"/>
      <c r="E122" s="3"/>
      <c r="F122" s="3"/>
      <c r="G122" s="3"/>
      <c r="H122" s="3"/>
      <c r="I122" s="3"/>
      <c r="J122" s="3"/>
    </row>
    <row r="123" spans="4:10" x14ac:dyDescent="0.25">
      <c r="D123" s="3"/>
      <c r="E123" s="3"/>
      <c r="F123" s="3"/>
      <c r="G123" s="3"/>
      <c r="H123" s="3"/>
      <c r="I123" s="3"/>
      <c r="J123" s="3"/>
    </row>
    <row r="124" spans="4:10" x14ac:dyDescent="0.25">
      <c r="D124" s="3"/>
      <c r="E124" s="3"/>
      <c r="F124" s="3"/>
      <c r="G124" s="3"/>
      <c r="H124" s="3"/>
      <c r="I124" s="3"/>
      <c r="J124" s="3"/>
    </row>
    <row r="125" spans="4:10" x14ac:dyDescent="0.25">
      <c r="D125" s="3"/>
      <c r="E125" s="3"/>
      <c r="F125" s="3"/>
      <c r="G125" s="3"/>
      <c r="H125" s="3"/>
      <c r="I125" s="3"/>
      <c r="J125" s="3"/>
    </row>
    <row r="126" spans="4:10" x14ac:dyDescent="0.25">
      <c r="D126" s="3"/>
      <c r="E126" s="3"/>
      <c r="F126" s="3"/>
      <c r="G126" s="3"/>
      <c r="H126" s="3"/>
      <c r="I126" s="3"/>
      <c r="J126" s="3"/>
    </row>
    <row r="127" spans="4:10" x14ac:dyDescent="0.25">
      <c r="D127" s="3"/>
      <c r="E127" s="3"/>
      <c r="F127" s="3"/>
      <c r="G127" s="3"/>
      <c r="H127" s="3"/>
      <c r="I127" s="3"/>
      <c r="J127" s="3"/>
    </row>
    <row r="128" spans="4:10" x14ac:dyDescent="0.25">
      <c r="D128" s="3"/>
      <c r="E128" s="3"/>
      <c r="F128" s="3"/>
      <c r="G128" s="3"/>
      <c r="H128" s="3"/>
      <c r="I128" s="3"/>
      <c r="J128" s="3"/>
    </row>
    <row r="129" spans="4:10" x14ac:dyDescent="0.25">
      <c r="D129" s="3"/>
      <c r="E129" s="3"/>
      <c r="F129" s="3"/>
      <c r="G129" s="3"/>
      <c r="H129" s="3"/>
      <c r="I129" s="3"/>
      <c r="J129" s="3"/>
    </row>
    <row r="130" spans="4:10" x14ac:dyDescent="0.25">
      <c r="D130" s="3"/>
      <c r="E130" s="3"/>
      <c r="F130" s="3"/>
      <c r="G130" s="3"/>
      <c r="H130" s="3"/>
      <c r="I130" s="3"/>
      <c r="J130" s="3"/>
    </row>
    <row r="131" spans="4:10" x14ac:dyDescent="0.25">
      <c r="D131" s="3"/>
      <c r="E131" s="3"/>
      <c r="F131" s="3"/>
      <c r="G131" s="3"/>
      <c r="H131" s="3"/>
      <c r="I131" s="3"/>
      <c r="J131" s="3"/>
    </row>
    <row r="132" spans="4:10" x14ac:dyDescent="0.25">
      <c r="D132" s="3"/>
      <c r="E132" s="3"/>
      <c r="F132" s="3"/>
      <c r="G132" s="3"/>
      <c r="H132" s="3"/>
      <c r="I132" s="3"/>
      <c r="J132" s="3"/>
    </row>
    <row r="133" spans="4:10" x14ac:dyDescent="0.25">
      <c r="D133" s="3"/>
      <c r="E133" s="3"/>
      <c r="F133" s="3"/>
      <c r="G133" s="3"/>
      <c r="H133" s="3"/>
      <c r="I133" s="3"/>
      <c r="J133" s="3"/>
    </row>
    <row r="134" spans="4:10" x14ac:dyDescent="0.25">
      <c r="D134" s="3"/>
      <c r="E134" s="3"/>
      <c r="F134" s="3"/>
      <c r="G134" s="3"/>
      <c r="H134" s="3"/>
      <c r="I134" s="3"/>
      <c r="J134" s="3"/>
    </row>
    <row r="135" spans="4:10" x14ac:dyDescent="0.25">
      <c r="D135" s="3"/>
      <c r="E135" s="3"/>
      <c r="F135" s="3"/>
      <c r="G135" s="3"/>
      <c r="H135" s="3"/>
      <c r="I135" s="3"/>
      <c r="J135" s="3"/>
    </row>
    <row r="136" spans="4:10" x14ac:dyDescent="0.25">
      <c r="D136" s="3"/>
      <c r="E136" s="3"/>
      <c r="F136" s="3"/>
      <c r="G136" s="3"/>
      <c r="H136" s="3"/>
      <c r="I136" s="3"/>
      <c r="J136" s="3"/>
    </row>
    <row r="137" spans="4:10" x14ac:dyDescent="0.25">
      <c r="D137" s="3"/>
      <c r="E137" s="3"/>
      <c r="F137" s="3"/>
      <c r="G137" s="3"/>
      <c r="H137" s="3"/>
      <c r="I137" s="3"/>
      <c r="J137" s="3"/>
    </row>
    <row r="138" spans="4:10" x14ac:dyDescent="0.25">
      <c r="D138" s="3"/>
      <c r="E138" s="3"/>
      <c r="F138" s="3"/>
      <c r="G138" s="3"/>
      <c r="H138" s="3"/>
      <c r="I138" s="3"/>
      <c r="J138" s="3"/>
    </row>
    <row r="139" spans="4:10" x14ac:dyDescent="0.25">
      <c r="D139" s="3"/>
      <c r="E139" s="3"/>
      <c r="F139" s="3"/>
      <c r="G139" s="3"/>
      <c r="H139" s="3"/>
      <c r="I139" s="3"/>
      <c r="J139" s="3"/>
    </row>
    <row r="140" spans="4:10" x14ac:dyDescent="0.25">
      <c r="D140" s="3"/>
      <c r="E140" s="3"/>
      <c r="F140" s="3"/>
      <c r="G140" s="3"/>
      <c r="H140" s="3"/>
      <c r="I140" s="3"/>
      <c r="J140" s="3"/>
    </row>
    <row r="141" spans="4:10" x14ac:dyDescent="0.25">
      <c r="D141" s="3"/>
      <c r="E141" s="3"/>
      <c r="F141" s="3"/>
      <c r="G141" s="3"/>
      <c r="H141" s="3"/>
      <c r="I141" s="3"/>
      <c r="J141" s="3"/>
    </row>
    <row r="142" spans="4:10" x14ac:dyDescent="0.25">
      <c r="D142" s="3"/>
      <c r="E142" s="3"/>
      <c r="F142" s="3"/>
      <c r="G142" s="3"/>
      <c r="H142" s="3"/>
      <c r="I142" s="3"/>
      <c r="J142" s="3"/>
    </row>
    <row r="143" spans="4:10" x14ac:dyDescent="0.25">
      <c r="D143" s="3"/>
      <c r="E143" s="3"/>
      <c r="F143" s="3"/>
      <c r="G143" s="3"/>
      <c r="H143" s="3"/>
      <c r="I143" s="3"/>
      <c r="J143" s="3"/>
    </row>
    <row r="144" spans="4:10" x14ac:dyDescent="0.25">
      <c r="D144" s="3"/>
      <c r="E144" s="3"/>
      <c r="F144" s="3"/>
      <c r="G144" s="3"/>
      <c r="H144" s="3"/>
      <c r="I144" s="3"/>
      <c r="J144" s="3"/>
    </row>
    <row r="145" spans="4:10" x14ac:dyDescent="0.25">
      <c r="D145" s="3"/>
      <c r="E145" s="3"/>
      <c r="F145" s="3"/>
      <c r="G145" s="3"/>
      <c r="H145" s="3"/>
      <c r="I145" s="3"/>
      <c r="J145" s="3"/>
    </row>
    <row r="146" spans="4:10" x14ac:dyDescent="0.25">
      <c r="D146" s="3"/>
      <c r="E146" s="3"/>
      <c r="F146" s="3"/>
      <c r="G146" s="3"/>
      <c r="H146" s="3"/>
      <c r="I146" s="3"/>
      <c r="J146" s="3"/>
    </row>
    <row r="147" spans="4:10" x14ac:dyDescent="0.25">
      <c r="D147" s="3"/>
      <c r="E147" s="3"/>
      <c r="F147" s="3"/>
      <c r="G147" s="3"/>
      <c r="H147" s="3"/>
      <c r="I147" s="3"/>
      <c r="J147" s="3"/>
    </row>
    <row r="148" spans="4:10" x14ac:dyDescent="0.25">
      <c r="D148" s="3"/>
      <c r="E148" s="3"/>
      <c r="F148" s="3"/>
      <c r="G148" s="3"/>
      <c r="H148" s="3"/>
      <c r="I148" s="3"/>
      <c r="J148" s="3"/>
    </row>
    <row r="149" spans="4:10" x14ac:dyDescent="0.25">
      <c r="D149" s="3"/>
      <c r="E149" s="3"/>
      <c r="F149" s="3"/>
      <c r="G149" s="3"/>
      <c r="H149" s="3"/>
      <c r="I149" s="3"/>
      <c r="J149" s="3"/>
    </row>
    <row r="150" spans="4:10" x14ac:dyDescent="0.25">
      <c r="D150" s="3"/>
      <c r="E150" s="3"/>
      <c r="F150" s="3"/>
      <c r="G150" s="3"/>
      <c r="H150" s="3"/>
      <c r="I150" s="3"/>
      <c r="J150" s="3"/>
    </row>
    <row r="151" spans="4:10" x14ac:dyDescent="0.25">
      <c r="D151" s="3"/>
      <c r="E151" s="3"/>
      <c r="F151" s="3"/>
      <c r="G151" s="3"/>
      <c r="H151" s="3"/>
      <c r="I151" s="3"/>
      <c r="J151" s="3"/>
    </row>
    <row r="152" spans="4:10" x14ac:dyDescent="0.25">
      <c r="D152" s="3"/>
      <c r="E152" s="3"/>
      <c r="F152" s="3"/>
      <c r="G152" s="3"/>
      <c r="H152" s="3"/>
      <c r="I152" s="3"/>
      <c r="J152" s="3"/>
    </row>
    <row r="153" spans="4:10" x14ac:dyDescent="0.25">
      <c r="D153" s="3"/>
      <c r="E153" s="3"/>
      <c r="F153" s="3"/>
      <c r="G153" s="3"/>
      <c r="H153" s="3"/>
      <c r="I153" s="3"/>
      <c r="J153" s="3"/>
    </row>
    <row r="154" spans="4:10" x14ac:dyDescent="0.25">
      <c r="D154" s="3"/>
      <c r="E154" s="3"/>
      <c r="F154" s="3"/>
      <c r="G154" s="3"/>
      <c r="H154" s="3"/>
      <c r="I154" s="3"/>
      <c r="J154" s="3"/>
    </row>
    <row r="155" spans="4:10" x14ac:dyDescent="0.25">
      <c r="D155" s="3"/>
      <c r="E155" s="3"/>
      <c r="F155" s="3"/>
      <c r="G155" s="3"/>
      <c r="H155" s="3"/>
      <c r="I155" s="3"/>
      <c r="J155" s="3"/>
    </row>
    <row r="156" spans="4:10" x14ac:dyDescent="0.25">
      <c r="D156" s="3"/>
      <c r="E156" s="3"/>
      <c r="F156" s="3"/>
      <c r="G156" s="3"/>
      <c r="H156" s="3"/>
      <c r="I156" s="3"/>
      <c r="J156" s="3"/>
    </row>
    <row r="157" spans="4:10" x14ac:dyDescent="0.25">
      <c r="D157" s="3"/>
      <c r="E157" s="3"/>
      <c r="F157" s="3"/>
      <c r="G157" s="3"/>
      <c r="H157" s="3"/>
      <c r="I157" s="3"/>
      <c r="J157" s="3"/>
    </row>
    <row r="158" spans="4:10" x14ac:dyDescent="0.25">
      <c r="D158" s="3"/>
      <c r="E158" s="3"/>
      <c r="F158" s="3"/>
      <c r="G158" s="3"/>
      <c r="H158" s="3"/>
      <c r="I158" s="3"/>
      <c r="J158" s="3"/>
    </row>
    <row r="159" spans="4:10" x14ac:dyDescent="0.25">
      <c r="D159" s="3"/>
      <c r="E159" s="3"/>
      <c r="F159" s="3"/>
      <c r="G159" s="3"/>
      <c r="H159" s="3"/>
      <c r="I159" s="3"/>
      <c r="J159" s="3"/>
    </row>
    <row r="160" spans="4:10" x14ac:dyDescent="0.25">
      <c r="D160" s="3"/>
      <c r="E160" s="3"/>
      <c r="F160" s="3"/>
      <c r="G160" s="3"/>
      <c r="H160" s="3"/>
      <c r="I160" s="3"/>
      <c r="J160" s="3"/>
    </row>
    <row r="161" spans="4:10" x14ac:dyDescent="0.25">
      <c r="D161" s="3"/>
      <c r="E161" s="3"/>
      <c r="F161" s="3"/>
      <c r="G161" s="3"/>
      <c r="H161" s="3"/>
      <c r="I161" s="3"/>
      <c r="J161" s="3"/>
    </row>
    <row r="162" spans="4:10" x14ac:dyDescent="0.25">
      <c r="D162" s="3"/>
      <c r="E162" s="3"/>
      <c r="F162" s="3"/>
      <c r="G162" s="3"/>
      <c r="H162" s="3"/>
      <c r="I162" s="3"/>
      <c r="J162" s="3"/>
    </row>
    <row r="163" spans="4:10" x14ac:dyDescent="0.25">
      <c r="D163" s="3"/>
      <c r="E163" s="3"/>
      <c r="F163" s="3"/>
      <c r="G163" s="3"/>
      <c r="H163" s="3"/>
      <c r="I163" s="3"/>
      <c r="J163" s="3"/>
    </row>
    <row r="164" spans="4:10" x14ac:dyDescent="0.25">
      <c r="D164" s="3"/>
      <c r="E164" s="3"/>
      <c r="F164" s="3"/>
      <c r="G164" s="3"/>
      <c r="H164" s="3"/>
      <c r="I164" s="3"/>
      <c r="J164" s="3"/>
    </row>
    <row r="165" spans="4:10" x14ac:dyDescent="0.25">
      <c r="D165" s="3"/>
      <c r="E165" s="3"/>
      <c r="F165" s="3"/>
      <c r="G165" s="3"/>
      <c r="H165" s="3"/>
      <c r="I165" s="3"/>
      <c r="J165" s="3"/>
    </row>
    <row r="166" spans="4:10" x14ac:dyDescent="0.25">
      <c r="D166" s="3"/>
      <c r="E166" s="3"/>
      <c r="F166" s="3"/>
      <c r="G166" s="3"/>
      <c r="H166" s="3"/>
      <c r="I166" s="3"/>
      <c r="J166" s="3"/>
    </row>
    <row r="167" spans="4:10" x14ac:dyDescent="0.25">
      <c r="D167" s="3"/>
      <c r="E167" s="3"/>
      <c r="F167" s="3"/>
      <c r="G167" s="3"/>
      <c r="H167" s="3"/>
      <c r="I167" s="3"/>
      <c r="J167" s="3"/>
    </row>
    <row r="168" spans="4:10" x14ac:dyDescent="0.25">
      <c r="D168" s="3"/>
      <c r="E168" s="3"/>
      <c r="F168" s="3"/>
      <c r="G168" s="3"/>
      <c r="H168" s="3"/>
      <c r="I168" s="3"/>
      <c r="J168" s="3"/>
    </row>
    <row r="169" spans="4:10" x14ac:dyDescent="0.25">
      <c r="D169" s="3"/>
      <c r="E169" s="3"/>
      <c r="F169" s="3"/>
      <c r="G169" s="3"/>
      <c r="H169" s="3"/>
      <c r="I169" s="3"/>
      <c r="J169" s="3"/>
    </row>
    <row r="170" spans="4:10" x14ac:dyDescent="0.25">
      <c r="D170" s="3"/>
      <c r="E170" s="3"/>
      <c r="F170" s="3"/>
      <c r="G170" s="3"/>
      <c r="H170" s="3"/>
      <c r="I170" s="3"/>
      <c r="J170" s="3"/>
    </row>
    <row r="171" spans="4:10" x14ac:dyDescent="0.25">
      <c r="D171" s="3"/>
      <c r="E171" s="3"/>
      <c r="F171" s="3"/>
      <c r="G171" s="3"/>
      <c r="H171" s="3"/>
      <c r="I171" s="3"/>
      <c r="J171" s="3"/>
    </row>
    <row r="172" spans="4:10" x14ac:dyDescent="0.25">
      <c r="D172" s="3"/>
      <c r="E172" s="3"/>
      <c r="F172" s="3"/>
      <c r="G172" s="3"/>
      <c r="H172" s="3"/>
      <c r="I172" s="3"/>
      <c r="J172" s="3"/>
    </row>
    <row r="173" spans="4:10" x14ac:dyDescent="0.25">
      <c r="D173" s="3"/>
      <c r="E173" s="3"/>
      <c r="F173" s="3"/>
      <c r="G173" s="3"/>
      <c r="H173" s="3"/>
      <c r="I173" s="3"/>
      <c r="J173" s="3"/>
    </row>
    <row r="174" spans="4:10" x14ac:dyDescent="0.25">
      <c r="D174" s="3"/>
      <c r="E174" s="3"/>
      <c r="F174" s="3"/>
      <c r="G174" s="3"/>
      <c r="H174" s="3"/>
      <c r="I174" s="3"/>
      <c r="J174" s="3"/>
    </row>
    <row r="175" spans="4:10" x14ac:dyDescent="0.25">
      <c r="D175" s="3"/>
      <c r="E175" s="3"/>
      <c r="F175" s="3"/>
      <c r="G175" s="3"/>
      <c r="H175" s="3"/>
      <c r="I175" s="3"/>
      <c r="J175" s="3"/>
    </row>
    <row r="176" spans="4:10" x14ac:dyDescent="0.25">
      <c r="D176" s="3"/>
      <c r="E176" s="3"/>
      <c r="F176" s="3"/>
      <c r="G176" s="3"/>
      <c r="H176" s="3"/>
      <c r="I176" s="3"/>
      <c r="J176" s="3"/>
    </row>
    <row r="177" spans="4:10" x14ac:dyDescent="0.25">
      <c r="D177" s="3"/>
      <c r="E177" s="3"/>
      <c r="F177" s="3"/>
      <c r="G177" s="3"/>
      <c r="H177" s="3"/>
      <c r="I177" s="3"/>
      <c r="J177" s="3"/>
    </row>
    <row r="178" spans="4:10" x14ac:dyDescent="0.25">
      <c r="D178" s="3"/>
      <c r="E178" s="3"/>
      <c r="F178" s="3"/>
      <c r="G178" s="3"/>
      <c r="H178" s="3"/>
      <c r="I178" s="3"/>
      <c r="J178" s="3"/>
    </row>
    <row r="179" spans="4:10" x14ac:dyDescent="0.25">
      <c r="D179" s="3"/>
      <c r="E179" s="3"/>
      <c r="F179" s="3"/>
      <c r="G179" s="3"/>
      <c r="H179" s="3"/>
      <c r="I179" s="3"/>
      <c r="J179" s="3"/>
    </row>
    <row r="180" spans="4:10" x14ac:dyDescent="0.25">
      <c r="D180" s="3"/>
      <c r="E180" s="3"/>
      <c r="F180" s="3"/>
      <c r="G180" s="3"/>
      <c r="H180" s="3"/>
      <c r="I180" s="3"/>
      <c r="J180" s="3"/>
    </row>
    <row r="181" spans="4:10" x14ac:dyDescent="0.25">
      <c r="D181" s="3"/>
      <c r="E181" s="3"/>
      <c r="F181" s="3"/>
      <c r="G181" s="3"/>
      <c r="H181" s="3"/>
      <c r="I181" s="3"/>
      <c r="J181" s="3"/>
    </row>
    <row r="182" spans="4:10" x14ac:dyDescent="0.25">
      <c r="D182" s="3"/>
      <c r="E182" s="3"/>
      <c r="F182" s="3"/>
      <c r="G182" s="3"/>
      <c r="H182" s="3"/>
      <c r="I182" s="3"/>
      <c r="J182" s="3"/>
    </row>
    <row r="183" spans="4:10" x14ac:dyDescent="0.25">
      <c r="D183" s="3"/>
      <c r="E183" s="3"/>
      <c r="F183" s="3"/>
      <c r="G183" s="3"/>
      <c r="H183" s="3"/>
      <c r="I183" s="3"/>
      <c r="J183" s="3"/>
    </row>
    <row r="184" spans="4:10" x14ac:dyDescent="0.25">
      <c r="D184" s="3"/>
      <c r="E184" s="3"/>
      <c r="F184" s="3"/>
      <c r="G184" s="3"/>
      <c r="H184" s="3"/>
      <c r="I184" s="3"/>
      <c r="J184" s="3"/>
    </row>
    <row r="185" spans="4:10" x14ac:dyDescent="0.25">
      <c r="D185" s="3"/>
      <c r="E185" s="3"/>
      <c r="F185" s="3"/>
      <c r="G185" s="3"/>
      <c r="H185" s="3"/>
      <c r="I185" s="3"/>
      <c r="J185" s="3"/>
    </row>
    <row r="186" spans="4:10" x14ac:dyDescent="0.25">
      <c r="D186" s="3"/>
      <c r="E186" s="3"/>
      <c r="F186" s="3"/>
      <c r="G186" s="3"/>
      <c r="H186" s="3"/>
      <c r="I186" s="3"/>
      <c r="J186" s="3"/>
    </row>
    <row r="187" spans="4:10" x14ac:dyDescent="0.25">
      <c r="D187" s="3"/>
      <c r="E187" s="3"/>
      <c r="F187" s="3"/>
      <c r="G187" s="3"/>
      <c r="H187" s="3"/>
      <c r="I187" s="3"/>
      <c r="J187" s="3"/>
    </row>
    <row r="188" spans="4:10" x14ac:dyDescent="0.25">
      <c r="D188" s="3"/>
      <c r="E188" s="3"/>
      <c r="F188" s="3"/>
      <c r="G188" s="3"/>
      <c r="H188" s="3"/>
      <c r="I188" s="3"/>
      <c r="J188" s="3"/>
    </row>
    <row r="189" spans="4:10" x14ac:dyDescent="0.25">
      <c r="D189" s="3"/>
      <c r="E189" s="3"/>
      <c r="F189" s="3"/>
      <c r="G189" s="3"/>
      <c r="H189" s="3"/>
      <c r="I189" s="3"/>
      <c r="J189" s="3"/>
    </row>
    <row r="190" spans="4:10" x14ac:dyDescent="0.25">
      <c r="D190" s="3"/>
      <c r="E190" s="3"/>
      <c r="F190" s="3"/>
      <c r="G190" s="3"/>
      <c r="H190" s="3"/>
      <c r="I190" s="3"/>
      <c r="J190" s="3"/>
    </row>
    <row r="191" spans="4:10" x14ac:dyDescent="0.25">
      <c r="D191" s="3"/>
      <c r="E191" s="3"/>
      <c r="F191" s="3"/>
      <c r="G191" s="3"/>
      <c r="H191" s="3"/>
      <c r="I191" s="3"/>
      <c r="J191" s="3"/>
    </row>
    <row r="192" spans="4:10" x14ac:dyDescent="0.25">
      <c r="D192" s="3"/>
      <c r="E192" s="3"/>
      <c r="F192" s="3"/>
      <c r="G192" s="3"/>
      <c r="H192" s="3"/>
      <c r="I192" s="3"/>
      <c r="J192" s="3"/>
    </row>
    <row r="193" spans="4:10" x14ac:dyDescent="0.25">
      <c r="D193" s="3"/>
      <c r="E193" s="3"/>
      <c r="F193" s="3"/>
      <c r="G193" s="3"/>
      <c r="H193" s="3"/>
      <c r="I193" s="3"/>
      <c r="J193" s="3"/>
    </row>
    <row r="194" spans="4:10" x14ac:dyDescent="0.25">
      <c r="D194" s="3"/>
      <c r="E194" s="3"/>
      <c r="F194" s="3"/>
      <c r="G194" s="3"/>
      <c r="H194" s="3"/>
      <c r="I194" s="3"/>
      <c r="J194" s="3"/>
    </row>
  </sheetData>
  <sortState ref="B7:N28">
    <sortCondition descending="1" ref="N7:N28"/>
  </sortState>
  <mergeCells count="6">
    <mergeCell ref="D5:N5"/>
    <mergeCell ref="A1:C1"/>
    <mergeCell ref="D1:J3"/>
    <mergeCell ref="A2:C2"/>
    <mergeCell ref="A4:C4"/>
    <mergeCell ref="D4:N4"/>
  </mergeCells>
  <conditionalFormatting sqref="O7:O30">
    <cfRule type="containsText" dxfId="8" priority="1" operator="containsText" text="CLASIFICADO A COPETENCIAS FEI">
      <formula>NOT(ISERROR(SEARCH("CLASIFICADO A COPETENCIAS FEI",O7)))</formula>
    </cfRule>
  </conditionalFormatting>
  <pageMargins left="0.7" right="0.7" top="0.75" bottom="0.75" header="0.3" footer="0.3"/>
  <pageSetup scale="30" orientation="portrait" horizontalDpi="4294967293" verticalDpi="300" r:id="rId1"/>
  <rowBreaks count="1" manualBreakCount="1">
    <brk id="30" min="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rgb="FF00B0F0"/>
  </sheetPr>
  <dimension ref="A1:O183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N11" sqref="N11"/>
    </sheetView>
  </sheetViews>
  <sheetFormatPr baseColWidth="10" defaultColWidth="11.42578125" defaultRowHeight="15" x14ac:dyDescent="0.25"/>
  <cols>
    <col min="1" max="1" width="6.140625" customWidth="1"/>
    <col min="2" max="2" width="7.7109375" customWidth="1"/>
    <col min="3" max="3" width="38.7109375" bestFit="1" customWidth="1"/>
    <col min="4" max="9" width="9.7109375" customWidth="1"/>
    <col min="10" max="10" width="13.42578125" customWidth="1"/>
    <col min="11" max="13" width="11.85546875" customWidth="1"/>
    <col min="15" max="15" width="8.42578125" customWidth="1"/>
  </cols>
  <sheetData>
    <row r="1" spans="1:15" ht="18.75" x14ac:dyDescent="0.3">
      <c r="A1" s="165" t="s">
        <v>54</v>
      </c>
      <c r="B1" s="166"/>
      <c r="C1" s="167"/>
      <c r="D1" s="161"/>
      <c r="E1" s="161"/>
      <c r="F1" s="161"/>
      <c r="G1" s="161"/>
      <c r="H1" s="161"/>
      <c r="I1" s="161"/>
      <c r="J1" s="161"/>
      <c r="N1" s="5"/>
      <c r="O1" s="5"/>
    </row>
    <row r="2" spans="1:15" s="5" customFormat="1" ht="18.75" x14ac:dyDescent="0.3">
      <c r="A2" s="162" t="s">
        <v>443</v>
      </c>
      <c r="B2" s="163"/>
      <c r="C2" s="164"/>
      <c r="D2" s="161"/>
      <c r="E2" s="161"/>
      <c r="F2" s="161"/>
      <c r="G2" s="161"/>
      <c r="H2" s="161"/>
      <c r="I2" s="161"/>
      <c r="J2" s="161"/>
    </row>
    <row r="3" spans="1:15" s="5" customFormat="1" ht="15.75" thickBot="1" x14ac:dyDescent="0.3"/>
    <row r="4" spans="1:15" x14ac:dyDescent="0.25">
      <c r="A4" s="182" t="s">
        <v>215</v>
      </c>
      <c r="B4" s="183"/>
      <c r="C4" s="184"/>
      <c r="D4" s="185" t="s">
        <v>55</v>
      </c>
      <c r="E4" s="186"/>
      <c r="F4" s="186"/>
      <c r="G4" s="186"/>
      <c r="H4" s="186"/>
      <c r="I4" s="186"/>
      <c r="J4" s="186"/>
      <c r="K4" s="186"/>
      <c r="L4" s="186"/>
      <c r="M4" s="186"/>
      <c r="N4" s="187"/>
      <c r="O4" s="5"/>
    </row>
    <row r="5" spans="1:15" ht="15.75" x14ac:dyDescent="0.25">
      <c r="A5" s="41"/>
      <c r="B5" s="28"/>
      <c r="C5" s="2"/>
      <c r="D5" s="173">
        <v>2013</v>
      </c>
      <c r="E5" s="174"/>
      <c r="F5" s="174"/>
      <c r="G5" s="174"/>
      <c r="H5" s="174"/>
      <c r="I5" s="174"/>
      <c r="J5" s="174"/>
      <c r="K5" s="174"/>
      <c r="L5" s="174"/>
      <c r="M5" s="174"/>
      <c r="N5" s="175"/>
      <c r="O5" s="5"/>
    </row>
    <row r="6" spans="1:15" x14ac:dyDescent="0.25">
      <c r="A6" s="41"/>
      <c r="B6" s="28" t="s">
        <v>5</v>
      </c>
      <c r="C6" s="5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86</v>
      </c>
      <c r="J6" s="2" t="s">
        <v>199</v>
      </c>
      <c r="K6" s="2" t="s">
        <v>200</v>
      </c>
      <c r="L6" s="2" t="s">
        <v>201</v>
      </c>
      <c r="M6" s="2" t="s">
        <v>202</v>
      </c>
      <c r="N6" s="11" t="s">
        <v>12</v>
      </c>
      <c r="O6" s="5"/>
    </row>
    <row r="7" spans="1:15" x14ac:dyDescent="0.25">
      <c r="A7" s="36">
        <v>1</v>
      </c>
      <c r="B7" s="29" t="s">
        <v>130</v>
      </c>
      <c r="C7" s="6" t="s">
        <v>0</v>
      </c>
      <c r="D7" s="57"/>
      <c r="E7" s="57"/>
      <c r="F7" s="60">
        <v>198.01999999999998</v>
      </c>
      <c r="G7" s="57"/>
      <c r="H7" s="57">
        <v>162.50399999999999</v>
      </c>
      <c r="I7" s="57"/>
      <c r="J7" s="57"/>
      <c r="K7" s="57"/>
      <c r="L7" s="57">
        <v>243.82999999999998</v>
      </c>
      <c r="M7" s="57">
        <f>164.606*2</f>
        <v>329.21199999999999</v>
      </c>
      <c r="N7" s="58">
        <f t="shared" ref="N7:N25" si="0">SUM(D7:M7)</f>
        <v>933.56600000000003</v>
      </c>
      <c r="O7" s="5"/>
    </row>
    <row r="8" spans="1:15" x14ac:dyDescent="0.25">
      <c r="A8" s="36">
        <v>2</v>
      </c>
      <c r="B8" s="29" t="s">
        <v>249</v>
      </c>
      <c r="C8" s="7" t="s">
        <v>250</v>
      </c>
      <c r="D8" s="57"/>
      <c r="E8" s="57"/>
      <c r="F8" s="57"/>
      <c r="G8" s="57"/>
      <c r="H8" s="57"/>
      <c r="I8" s="57"/>
      <c r="J8" s="57">
        <v>186.852</v>
      </c>
      <c r="K8" s="57"/>
      <c r="L8" s="57">
        <v>180.166</v>
      </c>
      <c r="M8" s="59">
        <f>156.3757*2</f>
        <v>312.75139999999999</v>
      </c>
      <c r="N8" s="58">
        <f t="shared" si="0"/>
        <v>679.76940000000002</v>
      </c>
      <c r="O8" s="5"/>
    </row>
    <row r="9" spans="1:15" x14ac:dyDescent="0.25">
      <c r="A9" s="36"/>
      <c r="B9" s="29">
        <v>118</v>
      </c>
      <c r="C9" s="7" t="s">
        <v>351</v>
      </c>
      <c r="D9" s="57"/>
      <c r="E9" s="57">
        <v>116</v>
      </c>
      <c r="F9" s="60"/>
      <c r="G9" s="57">
        <v>126</v>
      </c>
      <c r="H9" s="57"/>
      <c r="I9" s="57"/>
      <c r="J9" s="57"/>
      <c r="K9" s="57">
        <v>135.6</v>
      </c>
      <c r="L9" s="57"/>
      <c r="M9" s="57">
        <f>121.17*2</f>
        <v>242.34</v>
      </c>
      <c r="N9" s="58">
        <f t="shared" si="0"/>
        <v>619.94000000000005</v>
      </c>
      <c r="O9" s="5"/>
    </row>
    <row r="10" spans="1:15" x14ac:dyDescent="0.25">
      <c r="A10" s="36">
        <v>4</v>
      </c>
      <c r="B10" s="29" t="s">
        <v>25</v>
      </c>
      <c r="C10" s="7" t="s">
        <v>131</v>
      </c>
      <c r="D10" s="57">
        <v>152.06</v>
      </c>
      <c r="E10" s="57"/>
      <c r="F10" s="60"/>
      <c r="G10" s="57"/>
      <c r="H10" s="57"/>
      <c r="I10" s="57">
        <f>83*2</f>
        <v>166</v>
      </c>
      <c r="J10" s="57"/>
      <c r="K10" s="57"/>
      <c r="L10" s="57"/>
      <c r="M10" s="57">
        <f>139.9151*2</f>
        <v>279.83019999999999</v>
      </c>
      <c r="N10" s="58">
        <f t="shared" si="0"/>
        <v>597.89020000000005</v>
      </c>
      <c r="O10" s="5"/>
    </row>
    <row r="11" spans="1:15" x14ac:dyDescent="0.25">
      <c r="A11" s="36">
        <v>5</v>
      </c>
      <c r="B11" s="29">
        <v>107</v>
      </c>
      <c r="C11" s="7" t="s">
        <v>360</v>
      </c>
      <c r="D11" s="57"/>
      <c r="E11" s="57"/>
      <c r="F11" s="60"/>
      <c r="G11" s="57">
        <v>88</v>
      </c>
      <c r="H11" s="57"/>
      <c r="I11" s="57">
        <v>84</v>
      </c>
      <c r="J11" s="57"/>
      <c r="K11" s="57">
        <v>90.4</v>
      </c>
      <c r="L11" s="57"/>
      <c r="M11" s="57">
        <v>230.22300000000001</v>
      </c>
      <c r="N11" s="58">
        <f t="shared" si="0"/>
        <v>492.62299999999999</v>
      </c>
      <c r="O11" s="5"/>
    </row>
    <row r="12" spans="1:15" x14ac:dyDescent="0.25">
      <c r="A12" s="36">
        <v>6</v>
      </c>
      <c r="B12" s="29" t="s">
        <v>158</v>
      </c>
      <c r="C12" s="7" t="s">
        <v>159</v>
      </c>
      <c r="D12" s="57"/>
      <c r="E12" s="57"/>
      <c r="F12" s="60"/>
      <c r="G12" s="57"/>
      <c r="H12" s="57"/>
      <c r="I12" s="57"/>
      <c r="J12" s="57"/>
      <c r="K12" s="57"/>
      <c r="L12" s="57">
        <v>162.14940000000001</v>
      </c>
      <c r="M12" s="57">
        <f>148.1454*2</f>
        <v>296.29079999999999</v>
      </c>
      <c r="N12" s="58">
        <f t="shared" si="0"/>
        <v>458.4402</v>
      </c>
      <c r="O12" s="5"/>
    </row>
    <row r="13" spans="1:15" x14ac:dyDescent="0.25">
      <c r="A13" s="36">
        <v>7</v>
      </c>
      <c r="B13" s="29">
        <v>119</v>
      </c>
      <c r="C13" s="7" t="s">
        <v>400</v>
      </c>
      <c r="D13" s="57"/>
      <c r="E13" s="57"/>
      <c r="F13" s="60"/>
      <c r="G13" s="57">
        <v>168</v>
      </c>
      <c r="H13" s="57"/>
      <c r="I13" s="57"/>
      <c r="J13" s="57"/>
      <c r="K13" s="57">
        <v>85.88</v>
      </c>
      <c r="L13" s="57"/>
      <c r="M13" s="57"/>
      <c r="N13" s="58">
        <f t="shared" si="0"/>
        <v>253.88</v>
      </c>
      <c r="O13" s="5"/>
    </row>
    <row r="14" spans="1:15" x14ac:dyDescent="0.25">
      <c r="A14" s="36">
        <v>8</v>
      </c>
      <c r="B14" s="29">
        <v>115</v>
      </c>
      <c r="C14" s="7" t="s">
        <v>350</v>
      </c>
      <c r="D14" s="57"/>
      <c r="E14" s="57">
        <v>88</v>
      </c>
      <c r="F14" s="60"/>
      <c r="G14" s="57">
        <v>83.6</v>
      </c>
      <c r="H14" s="57"/>
      <c r="I14" s="57">
        <f>84*0.95</f>
        <v>79.8</v>
      </c>
      <c r="J14" s="57"/>
      <c r="K14" s="57"/>
      <c r="L14" s="57"/>
      <c r="M14" s="57"/>
      <c r="N14" s="58">
        <f t="shared" si="0"/>
        <v>251.39999999999998</v>
      </c>
      <c r="O14" s="5"/>
    </row>
    <row r="15" spans="1:15" x14ac:dyDescent="0.25">
      <c r="A15" s="36">
        <v>9</v>
      </c>
      <c r="B15" s="29" t="s">
        <v>218</v>
      </c>
      <c r="C15" s="7" t="s">
        <v>219</v>
      </c>
      <c r="D15" s="57"/>
      <c r="E15" s="57"/>
      <c r="F15" s="60">
        <v>188.11899999999997</v>
      </c>
      <c r="G15" s="57"/>
      <c r="H15" s="57"/>
      <c r="I15" s="57"/>
      <c r="J15" s="57"/>
      <c r="K15" s="57"/>
      <c r="L15" s="57"/>
      <c r="M15" s="57"/>
      <c r="N15" s="58">
        <f t="shared" si="0"/>
        <v>188.11899999999997</v>
      </c>
      <c r="O15" s="5"/>
    </row>
    <row r="16" spans="1:15" x14ac:dyDescent="0.25">
      <c r="A16" s="36">
        <v>10</v>
      </c>
      <c r="B16" s="29" t="s">
        <v>148</v>
      </c>
      <c r="C16" s="7" t="s">
        <v>13</v>
      </c>
      <c r="D16" s="57"/>
      <c r="E16" s="57"/>
      <c r="F16" s="60">
        <v>178.21799999999999</v>
      </c>
      <c r="G16" s="57"/>
      <c r="H16" s="57"/>
      <c r="I16" s="57"/>
      <c r="J16" s="57"/>
      <c r="K16" s="57"/>
      <c r="L16" s="57"/>
      <c r="M16" s="57"/>
      <c r="N16" s="58">
        <f t="shared" si="0"/>
        <v>178.21799999999999</v>
      </c>
      <c r="O16" s="5"/>
    </row>
    <row r="17" spans="1:15" x14ac:dyDescent="0.25">
      <c r="A17" s="36">
        <v>11</v>
      </c>
      <c r="B17" s="29" t="s">
        <v>528</v>
      </c>
      <c r="C17" s="7" t="s">
        <v>529</v>
      </c>
      <c r="D17" s="57"/>
      <c r="E17" s="57"/>
      <c r="F17" s="60"/>
      <c r="G17" s="57"/>
      <c r="H17" s="57"/>
      <c r="I17" s="57"/>
      <c r="J17" s="57"/>
      <c r="K17" s="57"/>
      <c r="L17" s="57">
        <v>171.15769999999998</v>
      </c>
      <c r="M17" s="57"/>
      <c r="N17" s="58">
        <f t="shared" si="0"/>
        <v>171.15769999999998</v>
      </c>
      <c r="O17" s="5"/>
    </row>
    <row r="18" spans="1:15" x14ac:dyDescent="0.25">
      <c r="A18" s="36">
        <v>12</v>
      </c>
      <c r="B18" s="29" t="s">
        <v>18</v>
      </c>
      <c r="C18" s="7" t="s">
        <v>140</v>
      </c>
      <c r="D18" s="57">
        <v>160.06</v>
      </c>
      <c r="E18" s="57"/>
      <c r="F18" s="60"/>
      <c r="G18" s="57"/>
      <c r="H18" s="57"/>
      <c r="I18" s="57"/>
      <c r="J18" s="57"/>
      <c r="K18" s="57"/>
      <c r="L18" s="57"/>
      <c r="M18" s="57"/>
      <c r="N18" s="58">
        <f t="shared" si="0"/>
        <v>160.06</v>
      </c>
      <c r="O18" s="5"/>
    </row>
    <row r="19" spans="1:15" x14ac:dyDescent="0.25">
      <c r="A19" s="36">
        <v>13</v>
      </c>
      <c r="B19" s="29" t="s">
        <v>530</v>
      </c>
      <c r="C19" s="7" t="s">
        <v>361</v>
      </c>
      <c r="D19" s="57"/>
      <c r="E19" s="57"/>
      <c r="F19" s="60"/>
      <c r="G19" s="57"/>
      <c r="H19" s="57"/>
      <c r="I19" s="57"/>
      <c r="J19" s="57"/>
      <c r="K19" s="57"/>
      <c r="L19" s="57">
        <v>153.14109999999999</v>
      </c>
      <c r="M19" s="57"/>
      <c r="N19" s="58">
        <f t="shared" si="0"/>
        <v>153.14109999999999</v>
      </c>
      <c r="O19" s="5"/>
    </row>
    <row r="20" spans="1:15" x14ac:dyDescent="0.25">
      <c r="A20" s="36">
        <v>14</v>
      </c>
      <c r="B20" s="29" t="s">
        <v>14</v>
      </c>
      <c r="C20" s="7" t="s">
        <v>312</v>
      </c>
      <c r="D20" s="57"/>
      <c r="E20" s="57"/>
      <c r="F20" s="60"/>
      <c r="G20" s="57"/>
      <c r="H20" s="57">
        <v>118.35399999999998</v>
      </c>
      <c r="I20" s="57"/>
      <c r="J20" s="57"/>
      <c r="K20" s="57"/>
      <c r="L20" s="57"/>
      <c r="M20" s="57"/>
      <c r="N20" s="58">
        <f t="shared" si="0"/>
        <v>118.35399999999998</v>
      </c>
      <c r="O20" s="5"/>
    </row>
    <row r="21" spans="1:15" x14ac:dyDescent="0.25">
      <c r="A21" s="36">
        <v>15</v>
      </c>
      <c r="B21" s="29" t="s">
        <v>156</v>
      </c>
      <c r="C21" s="7" t="s">
        <v>157</v>
      </c>
      <c r="D21" s="57"/>
      <c r="E21" s="57"/>
      <c r="F21" s="60"/>
      <c r="G21" s="57"/>
      <c r="H21" s="57">
        <v>112.43629999999997</v>
      </c>
      <c r="I21" s="57"/>
      <c r="J21" s="57"/>
      <c r="K21" s="57"/>
      <c r="L21" s="57"/>
      <c r="M21" s="57"/>
      <c r="N21" s="58">
        <f t="shared" si="0"/>
        <v>112.43629999999997</v>
      </c>
      <c r="O21" s="5"/>
    </row>
    <row r="22" spans="1:15" x14ac:dyDescent="0.25">
      <c r="A22" s="36">
        <v>16</v>
      </c>
      <c r="B22" s="104" t="s">
        <v>170</v>
      </c>
      <c r="C22" s="15" t="s">
        <v>171</v>
      </c>
      <c r="D22" s="59">
        <v>95.24</v>
      </c>
      <c r="E22" s="59"/>
      <c r="F22" s="60"/>
      <c r="G22" s="59"/>
      <c r="H22" s="59"/>
      <c r="I22" s="59"/>
      <c r="J22" s="59"/>
      <c r="K22" s="59"/>
      <c r="L22" s="59"/>
      <c r="M22" s="59"/>
      <c r="N22" s="58">
        <f t="shared" si="0"/>
        <v>95.24</v>
      </c>
      <c r="O22" s="5"/>
    </row>
    <row r="23" spans="1:15" x14ac:dyDescent="0.25">
      <c r="A23" s="36">
        <v>17</v>
      </c>
      <c r="B23" s="104" t="s">
        <v>218</v>
      </c>
      <c r="C23" s="15" t="s">
        <v>206</v>
      </c>
      <c r="D23" s="59"/>
      <c r="E23" s="59"/>
      <c r="F23" s="60"/>
      <c r="G23" s="59"/>
      <c r="H23" s="59">
        <v>84.22399999999999</v>
      </c>
      <c r="I23" s="59"/>
      <c r="J23" s="59"/>
      <c r="K23" s="59"/>
      <c r="L23" s="59"/>
      <c r="M23" s="59"/>
      <c r="N23" s="58">
        <f t="shared" si="0"/>
        <v>84.22399999999999</v>
      </c>
      <c r="O23" s="5"/>
    </row>
    <row r="24" spans="1:15" x14ac:dyDescent="0.25">
      <c r="A24" s="36">
        <v>18</v>
      </c>
      <c r="B24" s="104"/>
      <c r="C24" s="15"/>
      <c r="D24" s="59"/>
      <c r="E24" s="59"/>
      <c r="F24" s="60"/>
      <c r="G24" s="59"/>
      <c r="H24" s="59"/>
      <c r="I24" s="59"/>
      <c r="J24" s="59"/>
      <c r="K24" s="59"/>
      <c r="L24" s="59"/>
      <c r="M24" s="59"/>
      <c r="N24" s="58">
        <f t="shared" si="0"/>
        <v>0</v>
      </c>
      <c r="O24" s="5"/>
    </row>
    <row r="25" spans="1:15" x14ac:dyDescent="0.25">
      <c r="A25" s="36">
        <v>19</v>
      </c>
      <c r="B25" s="104"/>
      <c r="C25" s="15"/>
      <c r="D25" s="59"/>
      <c r="E25" s="59"/>
      <c r="F25" s="60"/>
      <c r="G25" s="59"/>
      <c r="H25" s="59"/>
      <c r="I25" s="59"/>
      <c r="J25" s="59"/>
      <c r="K25" s="59"/>
      <c r="L25" s="59"/>
      <c r="M25" s="59"/>
      <c r="N25" s="58">
        <f t="shared" si="0"/>
        <v>0</v>
      </c>
      <c r="O25" s="5"/>
    </row>
    <row r="26" spans="1:15" ht="15.75" thickBot="1" x14ac:dyDescent="0.3">
      <c r="A26" s="42"/>
      <c r="B26" s="30"/>
      <c r="C26" s="18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3"/>
      <c r="O26" s="5"/>
    </row>
    <row r="27" spans="1:15" x14ac:dyDescent="0.25">
      <c r="K27" s="19" t="str">
        <f>IF(I27&gt;=60,"CLASIFICADO A 60 Km LIBRE y 80 Km NOVICIO",IF(I27&gt;=40,"CLASIFICADO A 40 Km LIBRE y 60 Km NOVICIO",""))</f>
        <v/>
      </c>
      <c r="L27" s="19"/>
      <c r="M27" s="19"/>
      <c r="O27" s="5"/>
    </row>
    <row r="28" spans="1:15" x14ac:dyDescent="0.25">
      <c r="D28" s="3"/>
      <c r="E28" s="3"/>
      <c r="F28" s="3"/>
      <c r="G28" s="3"/>
      <c r="H28" s="3"/>
      <c r="I28" s="3"/>
      <c r="J28" s="3"/>
      <c r="O28" s="5"/>
    </row>
    <row r="29" spans="1:15" x14ac:dyDescent="0.25">
      <c r="D29" s="3"/>
      <c r="E29" s="3"/>
      <c r="F29" s="3"/>
      <c r="G29" s="3"/>
      <c r="H29" s="3"/>
      <c r="I29" s="3"/>
      <c r="J29" s="3"/>
      <c r="O29" s="5"/>
    </row>
    <row r="30" spans="1:15" x14ac:dyDescent="0.25">
      <c r="D30" s="3"/>
      <c r="E30" s="3"/>
      <c r="F30" s="3"/>
      <c r="G30" s="3"/>
      <c r="H30" s="3"/>
      <c r="I30" s="3"/>
      <c r="J30" s="3"/>
      <c r="O30" s="5"/>
    </row>
    <row r="31" spans="1:15" x14ac:dyDescent="0.25">
      <c r="D31" s="3"/>
      <c r="E31" s="3"/>
      <c r="F31" s="3"/>
      <c r="G31" s="3"/>
      <c r="H31" s="3"/>
      <c r="I31" s="3"/>
      <c r="J31" s="3"/>
      <c r="O31" s="5"/>
    </row>
    <row r="32" spans="1:15" x14ac:dyDescent="0.25">
      <c r="D32" s="3"/>
      <c r="E32" s="3"/>
      <c r="F32" s="3"/>
      <c r="G32" s="3"/>
      <c r="H32" s="3"/>
      <c r="I32" s="3"/>
      <c r="J32" s="3"/>
      <c r="O32" s="5"/>
    </row>
    <row r="33" spans="4:15" x14ac:dyDescent="0.25">
      <c r="D33" s="3"/>
      <c r="E33" s="3"/>
      <c r="F33" s="3"/>
      <c r="G33" s="3"/>
      <c r="H33" s="3"/>
      <c r="I33" s="3"/>
      <c r="J33" s="3"/>
      <c r="O33" s="5"/>
    </row>
    <row r="34" spans="4:15" x14ac:dyDescent="0.25">
      <c r="D34" s="3"/>
      <c r="E34" s="3"/>
      <c r="F34" s="3"/>
      <c r="G34" s="3"/>
      <c r="H34" s="3"/>
      <c r="I34" s="3"/>
      <c r="J34" s="3"/>
      <c r="O34" s="5"/>
    </row>
    <row r="35" spans="4:15" x14ac:dyDescent="0.25">
      <c r="D35" s="3"/>
      <c r="E35" s="3"/>
      <c r="F35" s="3"/>
      <c r="G35" s="3"/>
      <c r="H35" s="3"/>
      <c r="I35" s="3"/>
      <c r="J35" s="3"/>
      <c r="O35" s="5"/>
    </row>
    <row r="36" spans="4:15" x14ac:dyDescent="0.25">
      <c r="D36" s="3"/>
      <c r="E36" s="3"/>
      <c r="F36" s="3"/>
      <c r="G36" s="3"/>
      <c r="H36" s="3"/>
      <c r="I36" s="3"/>
      <c r="J36" s="3"/>
      <c r="O36" s="5"/>
    </row>
    <row r="37" spans="4:15" x14ac:dyDescent="0.25">
      <c r="D37" s="3"/>
      <c r="E37" s="3"/>
      <c r="F37" s="3"/>
      <c r="G37" s="3"/>
      <c r="H37" s="3"/>
      <c r="I37" s="3"/>
      <c r="J37" s="3"/>
      <c r="O37" s="5"/>
    </row>
    <row r="38" spans="4:15" x14ac:dyDescent="0.25">
      <c r="D38" s="3"/>
      <c r="E38" s="3"/>
      <c r="F38" s="3"/>
      <c r="G38" s="3"/>
      <c r="H38" s="3"/>
      <c r="I38" s="3"/>
      <c r="J38" s="3"/>
      <c r="K38" t="str">
        <f>IF(I38&gt;=60,"CLASIFICADO A 60 Km LIBRE y 80 Km NOVICIO",IF(I38&gt;=40,"CLASIFICADO A 40 Km LIBRE y 60 Km NOVICIO",""))</f>
        <v/>
      </c>
      <c r="O38" s="5"/>
    </row>
    <row r="39" spans="4:15" x14ac:dyDescent="0.25">
      <c r="D39" s="3"/>
      <c r="E39" s="3"/>
      <c r="F39" s="3"/>
      <c r="G39" s="3"/>
      <c r="H39" s="3"/>
      <c r="I39" s="3"/>
      <c r="J39" s="3"/>
      <c r="O39" s="5"/>
    </row>
    <row r="40" spans="4:15" x14ac:dyDescent="0.25">
      <c r="D40" s="3"/>
      <c r="E40" s="3"/>
      <c r="F40" s="3"/>
      <c r="G40" s="3"/>
      <c r="H40" s="3"/>
      <c r="I40" s="3"/>
      <c r="J40" s="3"/>
      <c r="O40" s="5"/>
    </row>
    <row r="41" spans="4:15" x14ac:dyDescent="0.25">
      <c r="D41" s="3"/>
      <c r="E41" s="3"/>
      <c r="F41" s="3"/>
      <c r="G41" s="3"/>
      <c r="H41" s="3"/>
      <c r="I41" s="3"/>
      <c r="J41" s="3"/>
      <c r="O41" s="5"/>
    </row>
    <row r="42" spans="4:15" x14ac:dyDescent="0.25">
      <c r="D42" s="3"/>
      <c r="E42" s="3"/>
      <c r="F42" s="3"/>
      <c r="G42" s="3"/>
      <c r="H42" s="3"/>
      <c r="I42" s="3"/>
      <c r="J42" s="3"/>
      <c r="O42" s="5"/>
    </row>
    <row r="43" spans="4:15" x14ac:dyDescent="0.25">
      <c r="D43" s="3"/>
      <c r="E43" s="3"/>
      <c r="F43" s="3"/>
      <c r="G43" s="3"/>
      <c r="H43" s="3"/>
      <c r="I43" s="3"/>
      <c r="J43" s="3"/>
      <c r="O43" s="5"/>
    </row>
    <row r="44" spans="4:15" x14ac:dyDescent="0.25">
      <c r="D44" s="3"/>
      <c r="E44" s="3"/>
      <c r="F44" s="3"/>
      <c r="G44" s="3"/>
      <c r="H44" s="3"/>
      <c r="I44" s="3"/>
      <c r="J44" s="3"/>
      <c r="O44" s="5"/>
    </row>
    <row r="45" spans="4:15" x14ac:dyDescent="0.25">
      <c r="D45" s="3"/>
      <c r="E45" s="3"/>
      <c r="F45" s="3"/>
      <c r="G45" s="3"/>
      <c r="H45" s="3"/>
      <c r="I45" s="3"/>
      <c r="J45" s="3"/>
      <c r="O45" s="5"/>
    </row>
    <row r="46" spans="4:15" x14ac:dyDescent="0.25">
      <c r="D46" s="3"/>
      <c r="E46" s="3"/>
      <c r="F46" s="3"/>
      <c r="G46" s="3"/>
      <c r="H46" s="3"/>
      <c r="I46" s="3"/>
      <c r="J46" s="3"/>
      <c r="O46" s="5"/>
    </row>
    <row r="47" spans="4:15" x14ac:dyDescent="0.25">
      <c r="D47" s="3"/>
      <c r="E47" s="3"/>
      <c r="F47" s="3"/>
      <c r="G47" s="3"/>
      <c r="H47" s="3"/>
      <c r="I47" s="3"/>
      <c r="J47" s="3"/>
      <c r="O47" s="5"/>
    </row>
    <row r="48" spans="4:15" x14ac:dyDescent="0.25">
      <c r="D48" s="3"/>
      <c r="E48" s="3"/>
      <c r="F48" s="3"/>
      <c r="G48" s="3"/>
      <c r="H48" s="3"/>
      <c r="I48" s="3"/>
      <c r="J48" s="3"/>
      <c r="O48" s="5"/>
    </row>
    <row r="49" spans="4:15" x14ac:dyDescent="0.25">
      <c r="D49" s="3"/>
      <c r="E49" s="3"/>
      <c r="F49" s="3"/>
      <c r="G49" s="3"/>
      <c r="H49" s="3"/>
      <c r="I49" s="3"/>
      <c r="J49" s="3"/>
      <c r="O49" s="5"/>
    </row>
    <row r="50" spans="4:15" x14ac:dyDescent="0.25">
      <c r="D50" s="3"/>
      <c r="E50" s="3"/>
      <c r="F50" s="3"/>
      <c r="G50" s="3"/>
      <c r="H50" s="3"/>
      <c r="I50" s="3"/>
      <c r="J50" s="3"/>
      <c r="O50" s="5"/>
    </row>
    <row r="51" spans="4:15" x14ac:dyDescent="0.25">
      <c r="D51" s="3"/>
      <c r="E51" s="3"/>
      <c r="F51" s="3"/>
      <c r="G51" s="3"/>
      <c r="H51" s="3"/>
      <c r="I51" s="3"/>
      <c r="J51" s="3"/>
      <c r="O51" s="5"/>
    </row>
    <row r="52" spans="4:15" x14ac:dyDescent="0.25">
      <c r="D52" s="3"/>
      <c r="E52" s="3"/>
      <c r="F52" s="3"/>
      <c r="G52" s="3"/>
      <c r="H52" s="3"/>
      <c r="I52" s="3"/>
      <c r="J52" s="3"/>
      <c r="O52" s="5"/>
    </row>
    <row r="53" spans="4:15" x14ac:dyDescent="0.25">
      <c r="D53" s="3"/>
      <c r="E53" s="3"/>
      <c r="F53" s="3"/>
      <c r="G53" s="3"/>
      <c r="H53" s="3"/>
      <c r="I53" s="3"/>
      <c r="J53" s="3"/>
      <c r="O53" s="5"/>
    </row>
    <row r="54" spans="4:15" x14ac:dyDescent="0.25">
      <c r="D54" s="3"/>
      <c r="E54" s="3"/>
      <c r="F54" s="3"/>
      <c r="G54" s="3"/>
      <c r="H54" s="3"/>
      <c r="I54" s="3"/>
      <c r="J54" s="3"/>
      <c r="O54" s="5"/>
    </row>
    <row r="55" spans="4:15" x14ac:dyDescent="0.25">
      <c r="D55" s="3"/>
      <c r="E55" s="3"/>
      <c r="F55" s="3"/>
      <c r="G55" s="3"/>
      <c r="H55" s="3"/>
      <c r="I55" s="3"/>
      <c r="J55" s="3"/>
      <c r="O55" s="5"/>
    </row>
    <row r="56" spans="4:15" x14ac:dyDescent="0.25">
      <c r="D56" s="3"/>
      <c r="E56" s="3"/>
      <c r="F56" s="3"/>
      <c r="G56" s="3"/>
      <c r="H56" s="3"/>
      <c r="I56" s="3"/>
      <c r="J56" s="3"/>
      <c r="O56" s="5"/>
    </row>
    <row r="57" spans="4:15" x14ac:dyDescent="0.25">
      <c r="D57" s="3"/>
      <c r="E57" s="3"/>
      <c r="F57" s="3"/>
      <c r="G57" s="3"/>
      <c r="H57" s="3"/>
      <c r="I57" s="3"/>
      <c r="J57" s="3"/>
      <c r="O57" s="5"/>
    </row>
    <row r="58" spans="4:15" x14ac:dyDescent="0.25">
      <c r="D58" s="3"/>
      <c r="E58" s="3"/>
      <c r="F58" s="3"/>
      <c r="G58" s="3"/>
      <c r="H58" s="3"/>
      <c r="I58" s="3"/>
      <c r="J58" s="3"/>
      <c r="O58" s="5"/>
    </row>
    <row r="59" spans="4:15" x14ac:dyDescent="0.25">
      <c r="D59" s="3"/>
      <c r="E59" s="3"/>
      <c r="F59" s="3"/>
      <c r="G59" s="3"/>
      <c r="H59" s="3"/>
      <c r="I59" s="3"/>
      <c r="J59" s="3"/>
      <c r="O59" s="5"/>
    </row>
    <row r="60" spans="4:15" x14ac:dyDescent="0.25">
      <c r="D60" s="3"/>
      <c r="E60" s="3"/>
      <c r="F60" s="3"/>
      <c r="G60" s="3"/>
      <c r="H60" s="3"/>
      <c r="I60" s="3"/>
      <c r="J60" s="3"/>
      <c r="O60" s="5"/>
    </row>
    <row r="61" spans="4:15" x14ac:dyDescent="0.25">
      <c r="D61" s="3"/>
      <c r="E61" s="3"/>
      <c r="F61" s="3"/>
      <c r="G61" s="3"/>
      <c r="H61" s="3"/>
      <c r="I61" s="3"/>
      <c r="J61" s="3"/>
      <c r="O61" s="5"/>
    </row>
    <row r="62" spans="4:15" x14ac:dyDescent="0.25">
      <c r="D62" s="3"/>
      <c r="E62" s="3"/>
      <c r="F62" s="3"/>
      <c r="G62" s="3"/>
      <c r="H62" s="3"/>
      <c r="I62" s="3"/>
      <c r="J62" s="3"/>
      <c r="O62" s="5"/>
    </row>
    <row r="63" spans="4:15" x14ac:dyDescent="0.25">
      <c r="D63" s="3"/>
      <c r="E63" s="3"/>
      <c r="F63" s="3"/>
      <c r="G63" s="3"/>
      <c r="H63" s="3"/>
      <c r="I63" s="3"/>
      <c r="J63" s="3"/>
      <c r="O63" s="5"/>
    </row>
    <row r="64" spans="4:15" x14ac:dyDescent="0.25">
      <c r="D64" s="3"/>
      <c r="E64" s="3"/>
      <c r="F64" s="3"/>
      <c r="G64" s="3"/>
      <c r="H64" s="3"/>
      <c r="I64" s="3"/>
      <c r="J64" s="3"/>
      <c r="O64" s="5"/>
    </row>
    <row r="65" spans="4:15" x14ac:dyDescent="0.25">
      <c r="D65" s="3"/>
      <c r="E65" s="3"/>
      <c r="F65" s="3"/>
      <c r="G65" s="3"/>
      <c r="H65" s="3"/>
      <c r="I65" s="3"/>
      <c r="J65" s="3"/>
      <c r="O65" s="5"/>
    </row>
    <row r="66" spans="4:15" x14ac:dyDescent="0.25">
      <c r="D66" s="3"/>
      <c r="E66" s="3"/>
      <c r="F66" s="3"/>
      <c r="G66" s="3"/>
      <c r="H66" s="3"/>
      <c r="I66" s="3"/>
      <c r="J66" s="3"/>
      <c r="O66" s="5"/>
    </row>
    <row r="67" spans="4:15" x14ac:dyDescent="0.25">
      <c r="D67" s="3"/>
      <c r="E67" s="3"/>
      <c r="F67" s="3"/>
      <c r="G67" s="3"/>
      <c r="H67" s="3"/>
      <c r="I67" s="3"/>
      <c r="J67" s="3"/>
    </row>
    <row r="68" spans="4:15" x14ac:dyDescent="0.25">
      <c r="D68" s="3"/>
      <c r="E68" s="3"/>
      <c r="F68" s="3"/>
      <c r="G68" s="3"/>
      <c r="H68" s="3"/>
      <c r="I68" s="3"/>
      <c r="J68" s="3"/>
    </row>
    <row r="69" spans="4:15" x14ac:dyDescent="0.25">
      <c r="D69" s="3"/>
      <c r="E69" s="3"/>
      <c r="F69" s="3"/>
      <c r="G69" s="3"/>
      <c r="H69" s="3"/>
      <c r="I69" s="3"/>
      <c r="J69" s="3"/>
    </row>
    <row r="70" spans="4:15" x14ac:dyDescent="0.25">
      <c r="D70" s="3"/>
      <c r="E70" s="3"/>
      <c r="F70" s="3"/>
      <c r="G70" s="3"/>
      <c r="H70" s="3"/>
      <c r="I70" s="3"/>
      <c r="J70" s="3"/>
    </row>
    <row r="71" spans="4:15" x14ac:dyDescent="0.25">
      <c r="D71" s="3"/>
      <c r="E71" s="3"/>
      <c r="F71" s="3"/>
      <c r="G71" s="3"/>
      <c r="H71" s="3"/>
      <c r="I71" s="3"/>
      <c r="J71" s="3"/>
    </row>
    <row r="72" spans="4:15" x14ac:dyDescent="0.25">
      <c r="D72" s="3"/>
      <c r="E72" s="3"/>
      <c r="F72" s="3"/>
      <c r="G72" s="3"/>
      <c r="H72" s="3"/>
      <c r="I72" s="3"/>
      <c r="J72" s="3"/>
    </row>
    <row r="73" spans="4:15" x14ac:dyDescent="0.25">
      <c r="D73" s="3"/>
      <c r="E73" s="3"/>
      <c r="F73" s="3"/>
      <c r="G73" s="3"/>
      <c r="H73" s="3"/>
      <c r="I73" s="3"/>
      <c r="J73" s="3"/>
    </row>
    <row r="74" spans="4:15" x14ac:dyDescent="0.25">
      <c r="D74" s="3"/>
      <c r="E74" s="3"/>
      <c r="F74" s="3"/>
      <c r="G74" s="3"/>
      <c r="H74" s="3"/>
      <c r="I74" s="3"/>
      <c r="J74" s="3"/>
    </row>
    <row r="75" spans="4:15" x14ac:dyDescent="0.25">
      <c r="D75" s="3"/>
      <c r="E75" s="3"/>
      <c r="F75" s="3"/>
      <c r="G75" s="3"/>
      <c r="H75" s="3"/>
      <c r="I75" s="3"/>
      <c r="J75" s="3"/>
    </row>
    <row r="76" spans="4:15" x14ac:dyDescent="0.25">
      <c r="D76" s="3"/>
      <c r="E76" s="3"/>
      <c r="F76" s="3"/>
      <c r="G76" s="3"/>
      <c r="H76" s="3"/>
      <c r="I76" s="3"/>
      <c r="J76" s="3"/>
    </row>
    <row r="77" spans="4:15" x14ac:dyDescent="0.25">
      <c r="D77" s="3"/>
      <c r="E77" s="3"/>
      <c r="F77" s="3"/>
      <c r="G77" s="3"/>
      <c r="H77" s="3"/>
      <c r="I77" s="3"/>
      <c r="J77" s="3"/>
    </row>
    <row r="78" spans="4:15" x14ac:dyDescent="0.25">
      <c r="D78" s="3"/>
      <c r="E78" s="3"/>
      <c r="F78" s="3"/>
      <c r="G78" s="3"/>
      <c r="H78" s="3"/>
      <c r="I78" s="3"/>
      <c r="J78" s="3"/>
    </row>
    <row r="79" spans="4:15" x14ac:dyDescent="0.25">
      <c r="D79" s="3"/>
      <c r="E79" s="3"/>
      <c r="F79" s="3"/>
      <c r="G79" s="3"/>
      <c r="H79" s="3"/>
      <c r="I79" s="3"/>
      <c r="J79" s="3"/>
    </row>
    <row r="80" spans="4:15" x14ac:dyDescent="0.25">
      <c r="D80" s="3"/>
      <c r="E80" s="3"/>
      <c r="F80" s="3"/>
      <c r="G80" s="3"/>
      <c r="H80" s="3"/>
      <c r="I80" s="3"/>
      <c r="J80" s="3"/>
    </row>
    <row r="81" spans="4:10" x14ac:dyDescent="0.25">
      <c r="D81" s="3"/>
      <c r="E81" s="3"/>
      <c r="F81" s="3"/>
      <c r="G81" s="3"/>
      <c r="H81" s="3"/>
      <c r="I81" s="3"/>
      <c r="J81" s="3"/>
    </row>
    <row r="82" spans="4:10" x14ac:dyDescent="0.25">
      <c r="D82" s="3"/>
      <c r="E82" s="3"/>
      <c r="F82" s="3"/>
      <c r="G82" s="3"/>
      <c r="H82" s="3"/>
      <c r="I82" s="3"/>
      <c r="J82" s="3"/>
    </row>
    <row r="83" spans="4:10" x14ac:dyDescent="0.25">
      <c r="D83" s="3"/>
      <c r="E83" s="3"/>
      <c r="F83" s="3"/>
      <c r="G83" s="3"/>
      <c r="H83" s="3"/>
      <c r="I83" s="3"/>
      <c r="J83" s="3"/>
    </row>
    <row r="84" spans="4:10" x14ac:dyDescent="0.25">
      <c r="D84" s="3"/>
      <c r="E84" s="3"/>
      <c r="F84" s="3"/>
      <c r="G84" s="3"/>
      <c r="H84" s="3"/>
      <c r="I84" s="3"/>
      <c r="J84" s="3"/>
    </row>
    <row r="85" spans="4:10" x14ac:dyDescent="0.25">
      <c r="D85" s="3"/>
      <c r="E85" s="3"/>
      <c r="F85" s="3"/>
      <c r="G85" s="3"/>
      <c r="H85" s="3"/>
      <c r="I85" s="3"/>
      <c r="J85" s="3"/>
    </row>
    <row r="86" spans="4:10" x14ac:dyDescent="0.25">
      <c r="D86" s="3"/>
      <c r="E86" s="3"/>
      <c r="F86" s="3"/>
      <c r="G86" s="3"/>
      <c r="H86" s="3"/>
      <c r="I86" s="3"/>
      <c r="J86" s="3"/>
    </row>
    <row r="87" spans="4:10" x14ac:dyDescent="0.25">
      <c r="D87" s="3"/>
      <c r="E87" s="3"/>
      <c r="F87" s="3"/>
      <c r="G87" s="3"/>
      <c r="H87" s="3"/>
      <c r="I87" s="3"/>
      <c r="J87" s="3"/>
    </row>
    <row r="88" spans="4:10" x14ac:dyDescent="0.25">
      <c r="D88" s="3"/>
      <c r="E88" s="3"/>
      <c r="F88" s="3"/>
      <c r="G88" s="3"/>
      <c r="H88" s="3"/>
      <c r="I88" s="3"/>
      <c r="J88" s="3"/>
    </row>
    <row r="89" spans="4:10" x14ac:dyDescent="0.25">
      <c r="D89" s="3"/>
      <c r="E89" s="3"/>
      <c r="F89" s="3"/>
      <c r="G89" s="3"/>
      <c r="H89" s="3"/>
      <c r="I89" s="3"/>
      <c r="J89" s="3"/>
    </row>
    <row r="90" spans="4:10" x14ac:dyDescent="0.25">
      <c r="D90" s="3"/>
      <c r="E90" s="3"/>
      <c r="F90" s="3"/>
      <c r="G90" s="3"/>
      <c r="H90" s="3"/>
      <c r="I90" s="3"/>
      <c r="J90" s="3"/>
    </row>
    <row r="91" spans="4:10" x14ac:dyDescent="0.25">
      <c r="D91" s="3"/>
      <c r="E91" s="3"/>
      <c r="F91" s="3"/>
      <c r="G91" s="3"/>
      <c r="H91" s="3"/>
      <c r="I91" s="3"/>
      <c r="J91" s="3"/>
    </row>
    <row r="92" spans="4:10" x14ac:dyDescent="0.25">
      <c r="D92" s="3"/>
      <c r="E92" s="3"/>
      <c r="F92" s="3"/>
      <c r="G92" s="3"/>
      <c r="H92" s="3"/>
      <c r="I92" s="3"/>
      <c r="J92" s="3"/>
    </row>
    <row r="93" spans="4:10" x14ac:dyDescent="0.25">
      <c r="D93" s="3"/>
      <c r="E93" s="3"/>
      <c r="F93" s="3"/>
      <c r="G93" s="3"/>
      <c r="H93" s="3"/>
      <c r="I93" s="3"/>
      <c r="J93" s="3"/>
    </row>
    <row r="94" spans="4:10" x14ac:dyDescent="0.25">
      <c r="D94" s="3"/>
      <c r="E94" s="3"/>
      <c r="F94" s="3"/>
      <c r="G94" s="3"/>
      <c r="H94" s="3"/>
      <c r="I94" s="3"/>
      <c r="J94" s="3"/>
    </row>
    <row r="95" spans="4:10" x14ac:dyDescent="0.25">
      <c r="D95" s="3"/>
      <c r="E95" s="3"/>
      <c r="F95" s="3"/>
      <c r="G95" s="3"/>
      <c r="H95" s="3"/>
      <c r="I95" s="3"/>
      <c r="J95" s="3"/>
    </row>
    <row r="96" spans="4:10" x14ac:dyDescent="0.25">
      <c r="D96" s="3"/>
      <c r="E96" s="3"/>
      <c r="F96" s="3"/>
      <c r="G96" s="3"/>
      <c r="H96" s="3"/>
      <c r="I96" s="3"/>
      <c r="J96" s="3"/>
    </row>
    <row r="97" spans="4:10" x14ac:dyDescent="0.25">
      <c r="D97" s="3"/>
      <c r="E97" s="3"/>
      <c r="F97" s="3"/>
      <c r="G97" s="3"/>
      <c r="H97" s="3"/>
      <c r="I97" s="3"/>
      <c r="J97" s="3"/>
    </row>
    <row r="98" spans="4:10" x14ac:dyDescent="0.25">
      <c r="D98" s="3"/>
      <c r="E98" s="3"/>
      <c r="F98" s="3"/>
      <c r="G98" s="3"/>
      <c r="H98" s="3"/>
      <c r="I98" s="3"/>
      <c r="J98" s="3"/>
    </row>
    <row r="99" spans="4:10" x14ac:dyDescent="0.25">
      <c r="D99" s="3"/>
      <c r="E99" s="3"/>
      <c r="F99" s="3"/>
      <c r="G99" s="3"/>
      <c r="H99" s="3"/>
      <c r="I99" s="3"/>
      <c r="J99" s="3"/>
    </row>
    <row r="100" spans="4:10" x14ac:dyDescent="0.25">
      <c r="D100" s="3"/>
      <c r="E100" s="3"/>
      <c r="F100" s="3"/>
      <c r="G100" s="3"/>
      <c r="H100" s="3"/>
      <c r="I100" s="3"/>
      <c r="J100" s="3"/>
    </row>
    <row r="101" spans="4:10" x14ac:dyDescent="0.25">
      <c r="D101" s="3"/>
      <c r="E101" s="3"/>
      <c r="F101" s="3"/>
      <c r="G101" s="3"/>
      <c r="H101" s="3"/>
      <c r="I101" s="3"/>
      <c r="J101" s="3"/>
    </row>
    <row r="102" spans="4:10" x14ac:dyDescent="0.25">
      <c r="D102" s="3"/>
      <c r="E102" s="3"/>
      <c r="F102" s="3"/>
      <c r="G102" s="3"/>
      <c r="H102" s="3"/>
      <c r="I102" s="3"/>
      <c r="J102" s="3"/>
    </row>
    <row r="103" spans="4:10" x14ac:dyDescent="0.25">
      <c r="D103" s="3"/>
      <c r="E103" s="3"/>
      <c r="F103" s="3"/>
      <c r="G103" s="3"/>
      <c r="H103" s="3"/>
      <c r="I103" s="3"/>
      <c r="J103" s="3"/>
    </row>
    <row r="104" spans="4:10" x14ac:dyDescent="0.25">
      <c r="D104" s="3"/>
      <c r="E104" s="3"/>
      <c r="F104" s="3"/>
      <c r="G104" s="3"/>
      <c r="H104" s="3"/>
      <c r="I104" s="3"/>
      <c r="J104" s="3"/>
    </row>
    <row r="105" spans="4:10" x14ac:dyDescent="0.25">
      <c r="D105" s="3"/>
      <c r="E105" s="3"/>
      <c r="F105" s="3"/>
      <c r="G105" s="3"/>
      <c r="H105" s="3"/>
      <c r="I105" s="3"/>
      <c r="J105" s="3"/>
    </row>
    <row r="106" spans="4:10" x14ac:dyDescent="0.25">
      <c r="D106" s="3"/>
      <c r="E106" s="3"/>
      <c r="F106" s="3"/>
      <c r="G106" s="3"/>
      <c r="H106" s="3"/>
      <c r="I106" s="3"/>
      <c r="J106" s="3"/>
    </row>
    <row r="107" spans="4:10" x14ac:dyDescent="0.25">
      <c r="D107" s="3"/>
      <c r="E107" s="3"/>
      <c r="F107" s="3"/>
      <c r="G107" s="3"/>
      <c r="H107" s="3"/>
      <c r="I107" s="3"/>
      <c r="J107" s="3"/>
    </row>
    <row r="108" spans="4:10" x14ac:dyDescent="0.25">
      <c r="D108" s="3"/>
      <c r="E108" s="3"/>
      <c r="F108" s="3"/>
      <c r="G108" s="3"/>
      <c r="H108" s="3"/>
      <c r="I108" s="3"/>
      <c r="J108" s="3"/>
    </row>
    <row r="109" spans="4:10" x14ac:dyDescent="0.25">
      <c r="D109" s="3"/>
      <c r="E109" s="3"/>
      <c r="F109" s="3"/>
      <c r="G109" s="3"/>
      <c r="H109" s="3"/>
      <c r="I109" s="3"/>
      <c r="J109" s="3"/>
    </row>
    <row r="110" spans="4:10" x14ac:dyDescent="0.25">
      <c r="D110" s="3"/>
      <c r="E110" s="3"/>
      <c r="F110" s="3"/>
      <c r="G110" s="3"/>
      <c r="H110" s="3"/>
      <c r="I110" s="3"/>
      <c r="J110" s="3"/>
    </row>
    <row r="111" spans="4:10" x14ac:dyDescent="0.25">
      <c r="D111" s="3"/>
      <c r="E111" s="3"/>
      <c r="F111" s="3"/>
      <c r="G111" s="3"/>
      <c r="H111" s="3"/>
      <c r="I111" s="3"/>
      <c r="J111" s="3"/>
    </row>
    <row r="112" spans="4:10" x14ac:dyDescent="0.25">
      <c r="D112" s="3"/>
      <c r="E112" s="3"/>
      <c r="F112" s="3"/>
      <c r="G112" s="3"/>
      <c r="H112" s="3"/>
      <c r="I112" s="3"/>
      <c r="J112" s="3"/>
    </row>
    <row r="113" spans="4:10" x14ac:dyDescent="0.25">
      <c r="D113" s="3"/>
      <c r="E113" s="3"/>
      <c r="F113" s="3"/>
      <c r="G113" s="3"/>
      <c r="H113" s="3"/>
      <c r="I113" s="3"/>
      <c r="J113" s="3"/>
    </row>
    <row r="114" spans="4:10" x14ac:dyDescent="0.25">
      <c r="D114" s="3"/>
      <c r="E114" s="3"/>
      <c r="F114" s="3"/>
      <c r="G114" s="3"/>
      <c r="H114" s="3"/>
      <c r="I114" s="3"/>
      <c r="J114" s="3"/>
    </row>
    <row r="115" spans="4:10" x14ac:dyDescent="0.25">
      <c r="D115" s="3"/>
      <c r="E115" s="3"/>
      <c r="F115" s="3"/>
      <c r="G115" s="3"/>
      <c r="H115" s="3"/>
      <c r="I115" s="3"/>
      <c r="J115" s="3"/>
    </row>
    <row r="116" spans="4:10" x14ac:dyDescent="0.25">
      <c r="D116" s="3"/>
      <c r="E116" s="3"/>
      <c r="F116" s="3"/>
      <c r="G116" s="3"/>
      <c r="H116" s="3"/>
      <c r="I116" s="3"/>
      <c r="J116" s="3"/>
    </row>
    <row r="117" spans="4:10" x14ac:dyDescent="0.25">
      <c r="D117" s="3"/>
      <c r="E117" s="3"/>
      <c r="F117" s="3"/>
      <c r="G117" s="3"/>
      <c r="H117" s="3"/>
      <c r="I117" s="3"/>
      <c r="J117" s="3"/>
    </row>
    <row r="118" spans="4:10" x14ac:dyDescent="0.25">
      <c r="D118" s="3"/>
      <c r="E118" s="3"/>
      <c r="F118" s="3"/>
      <c r="G118" s="3"/>
      <c r="H118" s="3"/>
      <c r="I118" s="3"/>
      <c r="J118" s="3"/>
    </row>
    <row r="119" spans="4:10" x14ac:dyDescent="0.25">
      <c r="D119" s="3"/>
      <c r="E119" s="3"/>
      <c r="F119" s="3"/>
      <c r="G119" s="3"/>
      <c r="H119" s="3"/>
      <c r="I119" s="3"/>
      <c r="J119" s="3"/>
    </row>
    <row r="120" spans="4:10" x14ac:dyDescent="0.25">
      <c r="D120" s="3"/>
      <c r="E120" s="3"/>
      <c r="F120" s="3"/>
      <c r="G120" s="3"/>
      <c r="H120" s="3"/>
      <c r="I120" s="3"/>
      <c r="J120" s="3"/>
    </row>
    <row r="121" spans="4:10" x14ac:dyDescent="0.25">
      <c r="D121" s="3"/>
      <c r="E121" s="3"/>
      <c r="F121" s="3"/>
      <c r="G121" s="3"/>
      <c r="H121" s="3"/>
      <c r="I121" s="3"/>
      <c r="J121" s="3"/>
    </row>
    <row r="122" spans="4:10" x14ac:dyDescent="0.25">
      <c r="D122" s="3"/>
      <c r="E122" s="3"/>
      <c r="F122" s="3"/>
      <c r="G122" s="3"/>
      <c r="H122" s="3"/>
      <c r="I122" s="3"/>
      <c r="J122" s="3"/>
    </row>
    <row r="123" spans="4:10" x14ac:dyDescent="0.25">
      <c r="D123" s="3"/>
      <c r="E123" s="3"/>
      <c r="F123" s="3"/>
      <c r="G123" s="3"/>
      <c r="H123" s="3"/>
      <c r="I123" s="3"/>
      <c r="J123" s="3"/>
    </row>
    <row r="124" spans="4:10" x14ac:dyDescent="0.25">
      <c r="D124" s="3"/>
      <c r="E124" s="3"/>
      <c r="F124" s="3"/>
      <c r="G124" s="3"/>
      <c r="H124" s="3"/>
      <c r="I124" s="3"/>
      <c r="J124" s="3"/>
    </row>
    <row r="125" spans="4:10" x14ac:dyDescent="0.25">
      <c r="D125" s="3"/>
      <c r="E125" s="3"/>
      <c r="F125" s="3"/>
      <c r="G125" s="3"/>
      <c r="H125" s="3"/>
      <c r="I125" s="3"/>
      <c r="J125" s="3"/>
    </row>
    <row r="126" spans="4:10" x14ac:dyDescent="0.25">
      <c r="D126" s="3"/>
      <c r="E126" s="3"/>
      <c r="F126" s="3"/>
      <c r="G126" s="3"/>
      <c r="H126" s="3"/>
      <c r="I126" s="3"/>
      <c r="J126" s="3"/>
    </row>
    <row r="127" spans="4:10" x14ac:dyDescent="0.25">
      <c r="D127" s="3"/>
      <c r="E127" s="3"/>
      <c r="F127" s="3"/>
      <c r="G127" s="3"/>
      <c r="H127" s="3"/>
      <c r="I127" s="3"/>
      <c r="J127" s="3"/>
    </row>
    <row r="128" spans="4:10" x14ac:dyDescent="0.25">
      <c r="D128" s="3"/>
      <c r="E128" s="3"/>
      <c r="F128" s="3"/>
      <c r="G128" s="3"/>
      <c r="H128" s="3"/>
      <c r="I128" s="3"/>
      <c r="J128" s="3"/>
    </row>
    <row r="129" spans="4:10" x14ac:dyDescent="0.25">
      <c r="D129" s="3"/>
      <c r="E129" s="3"/>
      <c r="F129" s="3"/>
      <c r="G129" s="3"/>
      <c r="H129" s="3"/>
      <c r="I129" s="3"/>
      <c r="J129" s="3"/>
    </row>
    <row r="130" spans="4:10" x14ac:dyDescent="0.25">
      <c r="D130" s="3"/>
      <c r="E130" s="3"/>
      <c r="F130" s="3"/>
      <c r="G130" s="3"/>
      <c r="H130" s="3"/>
      <c r="I130" s="3"/>
      <c r="J130" s="3"/>
    </row>
    <row r="131" spans="4:10" x14ac:dyDescent="0.25">
      <c r="D131" s="3"/>
      <c r="E131" s="3"/>
      <c r="F131" s="3"/>
      <c r="G131" s="3"/>
      <c r="H131" s="3"/>
      <c r="I131" s="3"/>
      <c r="J131" s="3"/>
    </row>
    <row r="132" spans="4:10" x14ac:dyDescent="0.25">
      <c r="D132" s="3"/>
      <c r="E132" s="3"/>
      <c r="F132" s="3"/>
      <c r="G132" s="3"/>
      <c r="H132" s="3"/>
      <c r="I132" s="3"/>
      <c r="J132" s="3"/>
    </row>
    <row r="133" spans="4:10" x14ac:dyDescent="0.25">
      <c r="D133" s="3"/>
      <c r="E133" s="3"/>
      <c r="F133" s="3"/>
      <c r="G133" s="3"/>
      <c r="H133" s="3"/>
      <c r="I133" s="3"/>
      <c r="J133" s="3"/>
    </row>
    <row r="134" spans="4:10" x14ac:dyDescent="0.25">
      <c r="D134" s="3"/>
      <c r="E134" s="3"/>
      <c r="F134" s="3"/>
      <c r="G134" s="3"/>
      <c r="H134" s="3"/>
      <c r="I134" s="3"/>
      <c r="J134" s="3"/>
    </row>
    <row r="135" spans="4:10" x14ac:dyDescent="0.25">
      <c r="D135" s="3"/>
      <c r="E135" s="3"/>
      <c r="F135" s="3"/>
      <c r="G135" s="3"/>
      <c r="H135" s="3"/>
      <c r="I135" s="3"/>
      <c r="J135" s="3"/>
    </row>
    <row r="136" spans="4:10" x14ac:dyDescent="0.25">
      <c r="D136" s="3"/>
      <c r="E136" s="3"/>
      <c r="F136" s="3"/>
      <c r="G136" s="3"/>
      <c r="H136" s="3"/>
      <c r="I136" s="3"/>
      <c r="J136" s="3"/>
    </row>
    <row r="137" spans="4:10" x14ac:dyDescent="0.25">
      <c r="D137" s="3"/>
      <c r="E137" s="3"/>
      <c r="F137" s="3"/>
      <c r="G137" s="3"/>
      <c r="H137" s="3"/>
      <c r="I137" s="3"/>
      <c r="J137" s="3"/>
    </row>
    <row r="138" spans="4:10" x14ac:dyDescent="0.25">
      <c r="D138" s="3"/>
      <c r="E138" s="3"/>
      <c r="F138" s="3"/>
      <c r="G138" s="3"/>
      <c r="H138" s="3"/>
      <c r="I138" s="3"/>
      <c r="J138" s="3"/>
    </row>
    <row r="139" spans="4:10" x14ac:dyDescent="0.25">
      <c r="D139" s="3"/>
      <c r="E139" s="3"/>
      <c r="F139" s="3"/>
      <c r="G139" s="3"/>
      <c r="H139" s="3"/>
      <c r="I139" s="3"/>
      <c r="J139" s="3"/>
    </row>
    <row r="140" spans="4:10" x14ac:dyDescent="0.25">
      <c r="D140" s="3"/>
      <c r="E140" s="3"/>
      <c r="F140" s="3"/>
      <c r="G140" s="3"/>
      <c r="H140" s="3"/>
      <c r="I140" s="3"/>
      <c r="J140" s="3"/>
    </row>
    <row r="141" spans="4:10" x14ac:dyDescent="0.25">
      <c r="D141" s="3"/>
      <c r="E141" s="3"/>
      <c r="F141" s="3"/>
      <c r="G141" s="3"/>
      <c r="H141" s="3"/>
      <c r="I141" s="3"/>
      <c r="J141" s="3"/>
    </row>
    <row r="142" spans="4:10" x14ac:dyDescent="0.25">
      <c r="D142" s="3"/>
      <c r="E142" s="3"/>
      <c r="F142" s="3"/>
      <c r="G142" s="3"/>
      <c r="H142" s="3"/>
      <c r="I142" s="3"/>
      <c r="J142" s="3"/>
    </row>
    <row r="143" spans="4:10" x14ac:dyDescent="0.25">
      <c r="D143" s="3"/>
      <c r="E143" s="3"/>
      <c r="F143" s="3"/>
      <c r="G143" s="3"/>
      <c r="H143" s="3"/>
      <c r="I143" s="3"/>
      <c r="J143" s="3"/>
    </row>
    <row r="144" spans="4:10" x14ac:dyDescent="0.25">
      <c r="D144" s="3"/>
      <c r="E144" s="3"/>
      <c r="F144" s="3"/>
      <c r="G144" s="3"/>
      <c r="H144" s="3"/>
      <c r="I144" s="3"/>
      <c r="J144" s="3"/>
    </row>
    <row r="145" spans="4:10" x14ac:dyDescent="0.25">
      <c r="D145" s="3"/>
      <c r="E145" s="3"/>
      <c r="F145" s="3"/>
      <c r="G145" s="3"/>
      <c r="H145" s="3"/>
      <c r="I145" s="3"/>
      <c r="J145" s="3"/>
    </row>
    <row r="146" spans="4:10" x14ac:dyDescent="0.25">
      <c r="D146" s="3"/>
      <c r="E146" s="3"/>
      <c r="F146" s="3"/>
      <c r="G146" s="3"/>
      <c r="H146" s="3"/>
      <c r="I146" s="3"/>
      <c r="J146" s="3"/>
    </row>
    <row r="147" spans="4:10" x14ac:dyDescent="0.25">
      <c r="D147" s="3"/>
      <c r="E147" s="3"/>
      <c r="F147" s="3"/>
      <c r="G147" s="3"/>
      <c r="H147" s="3"/>
      <c r="I147" s="3"/>
      <c r="J147" s="3"/>
    </row>
    <row r="148" spans="4:10" x14ac:dyDescent="0.25">
      <c r="D148" s="3"/>
      <c r="E148" s="3"/>
      <c r="F148" s="3"/>
      <c r="G148" s="3"/>
      <c r="H148" s="3"/>
      <c r="I148" s="3"/>
      <c r="J148" s="3"/>
    </row>
    <row r="149" spans="4:10" x14ac:dyDescent="0.25">
      <c r="D149" s="3"/>
      <c r="E149" s="3"/>
      <c r="F149" s="3"/>
      <c r="G149" s="3"/>
      <c r="H149" s="3"/>
      <c r="I149" s="3"/>
      <c r="J149" s="3"/>
    </row>
    <row r="150" spans="4:10" x14ac:dyDescent="0.25">
      <c r="D150" s="3"/>
      <c r="E150" s="3"/>
      <c r="F150" s="3"/>
      <c r="G150" s="3"/>
      <c r="H150" s="3"/>
      <c r="I150" s="3"/>
      <c r="J150" s="3"/>
    </row>
    <row r="151" spans="4:10" x14ac:dyDescent="0.25">
      <c r="D151" s="3"/>
      <c r="E151" s="3"/>
      <c r="F151" s="3"/>
      <c r="G151" s="3"/>
      <c r="H151" s="3"/>
      <c r="I151" s="3"/>
      <c r="J151" s="3"/>
    </row>
    <row r="152" spans="4:10" x14ac:dyDescent="0.25">
      <c r="D152" s="3"/>
      <c r="E152" s="3"/>
      <c r="F152" s="3"/>
      <c r="G152" s="3"/>
      <c r="H152" s="3"/>
      <c r="I152" s="3"/>
      <c r="J152" s="3"/>
    </row>
    <row r="153" spans="4:10" x14ac:dyDescent="0.25">
      <c r="D153" s="3"/>
      <c r="E153" s="3"/>
      <c r="F153" s="3"/>
      <c r="G153" s="3"/>
      <c r="H153" s="3"/>
      <c r="I153" s="3"/>
      <c r="J153" s="3"/>
    </row>
    <row r="154" spans="4:10" x14ac:dyDescent="0.25">
      <c r="D154" s="3"/>
      <c r="E154" s="3"/>
      <c r="F154" s="3"/>
      <c r="G154" s="3"/>
      <c r="H154" s="3"/>
      <c r="I154" s="3"/>
      <c r="J154" s="3"/>
    </row>
    <row r="155" spans="4:10" x14ac:dyDescent="0.25">
      <c r="D155" s="3"/>
      <c r="E155" s="3"/>
      <c r="F155" s="3"/>
      <c r="G155" s="3"/>
      <c r="H155" s="3"/>
      <c r="I155" s="3"/>
      <c r="J155" s="3"/>
    </row>
    <row r="156" spans="4:10" x14ac:dyDescent="0.25">
      <c r="D156" s="3"/>
      <c r="E156" s="3"/>
      <c r="F156" s="3"/>
      <c r="G156" s="3"/>
      <c r="H156" s="3"/>
      <c r="I156" s="3"/>
      <c r="J156" s="3"/>
    </row>
    <row r="157" spans="4:10" x14ac:dyDescent="0.25">
      <c r="D157" s="3"/>
      <c r="E157" s="3"/>
      <c r="F157" s="3"/>
      <c r="G157" s="3"/>
      <c r="H157" s="3"/>
      <c r="I157" s="3"/>
      <c r="J157" s="3"/>
    </row>
    <row r="158" spans="4:10" x14ac:dyDescent="0.25">
      <c r="D158" s="3"/>
      <c r="E158" s="3"/>
      <c r="F158" s="3"/>
      <c r="G158" s="3"/>
      <c r="H158" s="3"/>
      <c r="I158" s="3"/>
      <c r="J158" s="3"/>
    </row>
    <row r="159" spans="4:10" x14ac:dyDescent="0.25">
      <c r="D159" s="3"/>
      <c r="E159" s="3"/>
      <c r="F159" s="3"/>
      <c r="G159" s="3"/>
      <c r="H159" s="3"/>
      <c r="I159" s="3"/>
      <c r="J159" s="3"/>
    </row>
    <row r="160" spans="4:10" x14ac:dyDescent="0.25">
      <c r="D160" s="3"/>
      <c r="E160" s="3"/>
      <c r="F160" s="3"/>
      <c r="G160" s="3"/>
      <c r="H160" s="3"/>
      <c r="I160" s="3"/>
      <c r="J160" s="3"/>
    </row>
    <row r="161" spans="4:10" x14ac:dyDescent="0.25">
      <c r="D161" s="3"/>
      <c r="E161" s="3"/>
      <c r="F161" s="3"/>
      <c r="G161" s="3"/>
      <c r="H161" s="3"/>
      <c r="I161" s="3"/>
      <c r="J161" s="3"/>
    </row>
    <row r="162" spans="4:10" x14ac:dyDescent="0.25">
      <c r="D162" s="3"/>
      <c r="E162" s="3"/>
      <c r="F162" s="3"/>
      <c r="G162" s="3"/>
      <c r="H162" s="3"/>
      <c r="I162" s="3"/>
      <c r="J162" s="3"/>
    </row>
    <row r="163" spans="4:10" x14ac:dyDescent="0.25">
      <c r="D163" s="3"/>
      <c r="E163" s="3"/>
      <c r="F163" s="3"/>
      <c r="G163" s="3"/>
      <c r="H163" s="3"/>
      <c r="I163" s="3"/>
      <c r="J163" s="3"/>
    </row>
    <row r="164" spans="4:10" x14ac:dyDescent="0.25">
      <c r="D164" s="3"/>
      <c r="E164" s="3"/>
      <c r="F164" s="3"/>
      <c r="G164" s="3"/>
      <c r="H164" s="3"/>
      <c r="I164" s="3"/>
      <c r="J164" s="3"/>
    </row>
    <row r="165" spans="4:10" x14ac:dyDescent="0.25">
      <c r="D165" s="3"/>
      <c r="E165" s="3"/>
      <c r="F165" s="3"/>
      <c r="G165" s="3"/>
      <c r="H165" s="3"/>
      <c r="I165" s="3"/>
      <c r="J165" s="3"/>
    </row>
    <row r="166" spans="4:10" x14ac:dyDescent="0.25">
      <c r="D166" s="3"/>
      <c r="E166" s="3"/>
      <c r="F166" s="3"/>
      <c r="G166" s="3"/>
      <c r="H166" s="3"/>
      <c r="I166" s="3"/>
      <c r="J166" s="3"/>
    </row>
    <row r="167" spans="4:10" x14ac:dyDescent="0.25">
      <c r="D167" s="3"/>
      <c r="E167" s="3"/>
      <c r="F167" s="3"/>
      <c r="G167" s="3"/>
      <c r="H167" s="3"/>
      <c r="I167" s="3"/>
      <c r="J167" s="3"/>
    </row>
    <row r="168" spans="4:10" x14ac:dyDescent="0.25">
      <c r="D168" s="3"/>
      <c r="E168" s="3"/>
      <c r="F168" s="3"/>
      <c r="G168" s="3"/>
      <c r="H168" s="3"/>
      <c r="I168" s="3"/>
      <c r="J168" s="3"/>
    </row>
    <row r="169" spans="4:10" x14ac:dyDescent="0.25">
      <c r="D169" s="3"/>
      <c r="E169" s="3"/>
      <c r="F169" s="3"/>
      <c r="G169" s="3"/>
      <c r="H169" s="3"/>
      <c r="I169" s="3"/>
      <c r="J169" s="3"/>
    </row>
    <row r="170" spans="4:10" x14ac:dyDescent="0.25">
      <c r="D170" s="3"/>
      <c r="E170" s="3"/>
      <c r="F170" s="3"/>
      <c r="G170" s="3"/>
      <c r="H170" s="3"/>
      <c r="I170" s="3"/>
      <c r="J170" s="3"/>
    </row>
    <row r="171" spans="4:10" x14ac:dyDescent="0.25">
      <c r="D171" s="3"/>
      <c r="E171" s="3"/>
      <c r="F171" s="3"/>
      <c r="G171" s="3"/>
      <c r="H171" s="3"/>
      <c r="I171" s="3"/>
      <c r="J171" s="3"/>
    </row>
    <row r="172" spans="4:10" x14ac:dyDescent="0.25">
      <c r="D172" s="3"/>
      <c r="E172" s="3"/>
      <c r="F172" s="3"/>
      <c r="G172" s="3"/>
      <c r="H172" s="3"/>
      <c r="I172" s="3"/>
      <c r="J172" s="3"/>
    </row>
    <row r="173" spans="4:10" x14ac:dyDescent="0.25">
      <c r="D173" s="3"/>
      <c r="E173" s="3"/>
      <c r="F173" s="3"/>
      <c r="G173" s="3"/>
      <c r="H173" s="3"/>
      <c r="I173" s="3"/>
      <c r="J173" s="3"/>
    </row>
    <row r="174" spans="4:10" x14ac:dyDescent="0.25">
      <c r="D174" s="3"/>
      <c r="E174" s="3"/>
      <c r="F174" s="3"/>
      <c r="G174" s="3"/>
      <c r="H174" s="3"/>
      <c r="I174" s="3"/>
      <c r="J174" s="3"/>
    </row>
    <row r="175" spans="4:10" x14ac:dyDescent="0.25">
      <c r="D175" s="3"/>
      <c r="E175" s="3"/>
      <c r="F175" s="3"/>
      <c r="G175" s="3"/>
      <c r="H175" s="3"/>
      <c r="I175" s="3"/>
      <c r="J175" s="3"/>
    </row>
    <row r="176" spans="4:10" x14ac:dyDescent="0.25">
      <c r="D176" s="3"/>
      <c r="E176" s="3"/>
      <c r="F176" s="3"/>
      <c r="G176" s="3"/>
      <c r="H176" s="3"/>
      <c r="I176" s="3"/>
      <c r="J176" s="3"/>
    </row>
    <row r="177" spans="4:10" x14ac:dyDescent="0.25">
      <c r="D177" s="3"/>
      <c r="E177" s="3"/>
      <c r="F177" s="3"/>
      <c r="G177" s="3"/>
      <c r="H177" s="3"/>
      <c r="I177" s="3"/>
      <c r="J177" s="3"/>
    </row>
    <row r="178" spans="4:10" x14ac:dyDescent="0.25">
      <c r="D178" s="3"/>
      <c r="E178" s="3"/>
      <c r="F178" s="3"/>
      <c r="G178" s="3"/>
      <c r="H178" s="3"/>
      <c r="I178" s="3"/>
      <c r="J178" s="3"/>
    </row>
    <row r="179" spans="4:10" x14ac:dyDescent="0.25">
      <c r="D179" s="3"/>
      <c r="E179" s="3"/>
      <c r="F179" s="3"/>
      <c r="G179" s="3"/>
      <c r="H179" s="3"/>
      <c r="I179" s="3"/>
      <c r="J179" s="3"/>
    </row>
    <row r="180" spans="4:10" x14ac:dyDescent="0.25">
      <c r="D180" s="3"/>
      <c r="E180" s="3"/>
      <c r="F180" s="3"/>
      <c r="G180" s="3"/>
      <c r="H180" s="3"/>
      <c r="I180" s="3"/>
      <c r="J180" s="3"/>
    </row>
    <row r="181" spans="4:10" x14ac:dyDescent="0.25">
      <c r="D181" s="3"/>
      <c r="E181" s="3"/>
      <c r="F181" s="3"/>
      <c r="G181" s="3"/>
      <c r="H181" s="3"/>
      <c r="I181" s="3"/>
      <c r="J181" s="3"/>
    </row>
    <row r="182" spans="4:10" x14ac:dyDescent="0.25">
      <c r="D182" s="3"/>
      <c r="E182" s="3"/>
      <c r="F182" s="3"/>
      <c r="G182" s="3"/>
      <c r="H182" s="3"/>
      <c r="I182" s="3"/>
      <c r="J182" s="3"/>
    </row>
    <row r="183" spans="4:10" x14ac:dyDescent="0.25">
      <c r="D183" s="3"/>
      <c r="E183" s="3"/>
      <c r="F183" s="3"/>
      <c r="G183" s="3"/>
      <c r="H183" s="3"/>
      <c r="I183" s="3"/>
      <c r="J183" s="3"/>
    </row>
  </sheetData>
  <sortState ref="B7:N25">
    <sortCondition descending="1" ref="N7:N25"/>
  </sortState>
  <mergeCells count="6">
    <mergeCell ref="D5:N5"/>
    <mergeCell ref="A1:C1"/>
    <mergeCell ref="D1:J2"/>
    <mergeCell ref="A2:C2"/>
    <mergeCell ref="A4:C4"/>
    <mergeCell ref="D4:N4"/>
  </mergeCells>
  <pageMargins left="0.7" right="0.7" top="0.75" bottom="0.75" header="0.3" footer="0.3"/>
  <pageSetup scale="30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rgb="FF00B0F0"/>
  </sheetPr>
  <dimension ref="A1:O224"/>
  <sheetViews>
    <sheetView zoomScale="80" zoomScaleNormal="80" workbookViewId="0">
      <pane xSplit="3" ySplit="6" topLeftCell="N7" activePane="bottomRight" state="frozen"/>
      <selection pane="topRight" activeCell="D1" sqref="D1"/>
      <selection pane="bottomLeft" activeCell="A7" sqref="A7"/>
      <selection pane="bottomRight" activeCell="L23" sqref="J23:L23"/>
    </sheetView>
  </sheetViews>
  <sheetFormatPr baseColWidth="10" defaultColWidth="11.42578125" defaultRowHeight="15" x14ac:dyDescent="0.25"/>
  <cols>
    <col min="1" max="1" width="5.28515625" customWidth="1"/>
    <col min="2" max="2" width="7.7109375" customWidth="1"/>
    <col min="3" max="3" width="38.7109375" bestFit="1" customWidth="1"/>
    <col min="4" max="9" width="9.7109375" customWidth="1"/>
    <col min="10" max="10" width="13.42578125" customWidth="1"/>
    <col min="11" max="13" width="11.85546875" customWidth="1"/>
    <col min="14" max="14" width="16.42578125" customWidth="1"/>
    <col min="15" max="15" width="5.42578125" customWidth="1"/>
  </cols>
  <sheetData>
    <row r="1" spans="1:15" ht="18.75" x14ac:dyDescent="0.3">
      <c r="A1" s="165" t="s">
        <v>54</v>
      </c>
      <c r="B1" s="166"/>
      <c r="C1" s="167"/>
      <c r="D1" s="161"/>
      <c r="E1" s="161"/>
      <c r="F1" s="161"/>
      <c r="G1" s="161"/>
      <c r="H1" s="161"/>
      <c r="I1" s="161"/>
      <c r="J1" s="161"/>
      <c r="N1" s="5"/>
    </row>
    <row r="2" spans="1:15" ht="18.75" x14ac:dyDescent="0.3">
      <c r="A2" s="162" t="s">
        <v>441</v>
      </c>
      <c r="B2" s="163"/>
      <c r="C2" s="164"/>
      <c r="D2" s="161"/>
      <c r="E2" s="161"/>
      <c r="F2" s="161"/>
      <c r="G2" s="161"/>
      <c r="H2" s="161"/>
      <c r="I2" s="161"/>
      <c r="J2" s="161"/>
      <c r="N2" s="5"/>
    </row>
    <row r="3" spans="1:15" s="5" customFormat="1" ht="15.75" thickBot="1" x14ac:dyDescent="0.3">
      <c r="D3" s="161"/>
      <c r="E3" s="161"/>
      <c r="F3" s="161"/>
      <c r="G3" s="161"/>
      <c r="H3" s="161"/>
      <c r="I3" s="161"/>
      <c r="J3" s="161"/>
    </row>
    <row r="4" spans="1:15" ht="15.75" thickBot="1" x14ac:dyDescent="0.3">
      <c r="A4" s="176" t="s">
        <v>442</v>
      </c>
      <c r="B4" s="177"/>
      <c r="C4" s="178"/>
      <c r="D4" s="179" t="s">
        <v>55</v>
      </c>
      <c r="E4" s="180"/>
      <c r="F4" s="180"/>
      <c r="G4" s="180"/>
      <c r="H4" s="180"/>
      <c r="I4" s="180"/>
      <c r="J4" s="180"/>
      <c r="K4" s="180"/>
      <c r="L4" s="180"/>
      <c r="M4" s="180"/>
      <c r="N4" s="181"/>
    </row>
    <row r="5" spans="1:15" ht="15.75" x14ac:dyDescent="0.25">
      <c r="A5" s="44"/>
      <c r="B5" s="43"/>
      <c r="C5" s="25"/>
      <c r="D5" s="173">
        <v>2013</v>
      </c>
      <c r="E5" s="174"/>
      <c r="F5" s="174"/>
      <c r="G5" s="174"/>
      <c r="H5" s="174"/>
      <c r="I5" s="174"/>
      <c r="J5" s="174"/>
      <c r="K5" s="174"/>
      <c r="L5" s="174"/>
      <c r="M5" s="174"/>
      <c r="N5" s="175"/>
    </row>
    <row r="6" spans="1:15" x14ac:dyDescent="0.25">
      <c r="A6" s="10"/>
      <c r="B6" s="28" t="s">
        <v>5</v>
      </c>
      <c r="C6" s="101" t="s">
        <v>60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86</v>
      </c>
      <c r="J6" s="2" t="s">
        <v>199</v>
      </c>
      <c r="K6" s="2" t="s">
        <v>200</v>
      </c>
      <c r="L6" s="2" t="s">
        <v>201</v>
      </c>
      <c r="M6" s="2" t="s">
        <v>202</v>
      </c>
      <c r="N6" s="27" t="s">
        <v>12</v>
      </c>
    </row>
    <row r="7" spans="1:15" x14ac:dyDescent="0.25">
      <c r="A7" s="36">
        <v>1</v>
      </c>
      <c r="B7" s="100" t="s">
        <v>23</v>
      </c>
      <c r="C7" s="8" t="s">
        <v>110</v>
      </c>
      <c r="D7" s="60"/>
      <c r="E7" s="57"/>
      <c r="F7" s="57">
        <v>198.01999999999998</v>
      </c>
      <c r="G7" s="57"/>
      <c r="H7" s="57">
        <v>162.50399999999999</v>
      </c>
      <c r="I7" s="57"/>
      <c r="J7" s="57"/>
      <c r="K7" s="57"/>
      <c r="L7" s="57">
        <v>243.82999999999998</v>
      </c>
      <c r="M7" s="57">
        <f>164.606*2</f>
        <v>329.21199999999999</v>
      </c>
      <c r="N7" s="58">
        <f>SUM(D7:M7)</f>
        <v>933.56600000000003</v>
      </c>
      <c r="O7" s="19"/>
    </row>
    <row r="8" spans="1:15" x14ac:dyDescent="0.25">
      <c r="A8" s="36">
        <v>2</v>
      </c>
      <c r="B8" s="100" t="s">
        <v>44</v>
      </c>
      <c r="C8" s="8" t="s">
        <v>27</v>
      </c>
      <c r="D8" s="60">
        <v>144.054</v>
      </c>
      <c r="E8" s="59"/>
      <c r="F8" s="59">
        <v>164.38</v>
      </c>
      <c r="G8" s="59"/>
      <c r="H8" s="57"/>
      <c r="I8" s="57"/>
      <c r="J8" s="57"/>
      <c r="K8" s="57"/>
      <c r="L8" s="57">
        <v>243.82999999999998</v>
      </c>
      <c r="M8" s="57">
        <f>156.3757*2</f>
        <v>312.75139999999999</v>
      </c>
      <c r="N8" s="58">
        <f>SUM(D8:M8)</f>
        <v>865.01539999999989</v>
      </c>
      <c r="O8" s="19"/>
    </row>
    <row r="9" spans="1:15" x14ac:dyDescent="0.25">
      <c r="A9" s="36">
        <v>3</v>
      </c>
      <c r="B9" s="100" t="s">
        <v>141</v>
      </c>
      <c r="C9" s="8" t="s">
        <v>142</v>
      </c>
      <c r="D9" s="134">
        <v>152.05699999999999</v>
      </c>
      <c r="E9" s="57"/>
      <c r="F9" s="57">
        <v>156.161</v>
      </c>
      <c r="G9" s="57"/>
      <c r="H9" s="57">
        <v>154.37879999999998</v>
      </c>
      <c r="I9" s="57"/>
      <c r="J9" s="57"/>
      <c r="K9" s="57"/>
      <c r="L9" s="57">
        <v>180.166</v>
      </c>
      <c r="M9" s="57">
        <f>148.1454*2</f>
        <v>296.29079999999999</v>
      </c>
      <c r="N9" s="58">
        <f>SUM(F9:M9)</f>
        <v>786.99659999999994</v>
      </c>
      <c r="O9" s="19"/>
    </row>
    <row r="10" spans="1:15" x14ac:dyDescent="0.25">
      <c r="A10" s="36">
        <v>4</v>
      </c>
      <c r="B10" s="100" t="s">
        <v>319</v>
      </c>
      <c r="C10" s="8" t="s">
        <v>320</v>
      </c>
      <c r="D10" s="60"/>
      <c r="E10" s="57"/>
      <c r="F10" s="131">
        <v>111.24000000000001</v>
      </c>
      <c r="G10" s="57"/>
      <c r="H10" s="57">
        <v>121.87799999999999</v>
      </c>
      <c r="I10" s="57"/>
      <c r="J10" s="57">
        <v>177.5094</v>
      </c>
      <c r="K10" s="57"/>
      <c r="L10" s="57">
        <v>162.14940000000001</v>
      </c>
      <c r="M10" s="57">
        <f>139.9151*2</f>
        <v>279.83019999999999</v>
      </c>
      <c r="N10" s="58">
        <f>SUM(H10:M10)</f>
        <v>741.36699999999996</v>
      </c>
      <c r="O10" s="19"/>
    </row>
    <row r="11" spans="1:15" x14ac:dyDescent="0.25">
      <c r="A11" s="36">
        <v>5</v>
      </c>
      <c r="B11" s="98" t="s">
        <v>127</v>
      </c>
      <c r="C11" s="8" t="s">
        <v>128</v>
      </c>
      <c r="D11" s="60"/>
      <c r="E11" s="57"/>
      <c r="F11" s="57">
        <v>198.01999999999998</v>
      </c>
      <c r="G11" s="57"/>
      <c r="H11" s="57"/>
      <c r="I11" s="57"/>
      <c r="J11" s="57"/>
      <c r="K11" s="57"/>
      <c r="L11" s="57">
        <v>171.15769999999998</v>
      </c>
      <c r="M11" s="57">
        <f>164.606*2</f>
        <v>329.21199999999999</v>
      </c>
      <c r="N11" s="58">
        <f t="shared" ref="N11:N45" si="0">SUM(D11:M11)</f>
        <v>698.38969999999995</v>
      </c>
      <c r="O11" s="19"/>
    </row>
    <row r="12" spans="1:15" x14ac:dyDescent="0.25">
      <c r="A12" s="36">
        <v>6</v>
      </c>
      <c r="B12" s="100" t="s">
        <v>111</v>
      </c>
      <c r="C12" s="8" t="s">
        <v>2</v>
      </c>
      <c r="D12" s="60">
        <v>120.045</v>
      </c>
      <c r="E12" s="57"/>
      <c r="F12" s="57">
        <v>168.31699999999998</v>
      </c>
      <c r="G12" s="21"/>
      <c r="H12" s="21"/>
      <c r="I12" s="21">
        <v>168</v>
      </c>
      <c r="J12" s="21"/>
      <c r="K12" s="21"/>
      <c r="L12" s="57">
        <v>231.63849999999996</v>
      </c>
      <c r="M12" s="57"/>
      <c r="N12" s="58">
        <f t="shared" si="0"/>
        <v>688.00049999999987</v>
      </c>
      <c r="O12" s="19"/>
    </row>
    <row r="13" spans="1:15" x14ac:dyDescent="0.25">
      <c r="A13" s="36">
        <v>7</v>
      </c>
      <c r="B13" s="98" t="s">
        <v>45</v>
      </c>
      <c r="C13" s="8" t="s">
        <v>84</v>
      </c>
      <c r="D13" s="60"/>
      <c r="E13" s="57"/>
      <c r="F13" s="57"/>
      <c r="G13" s="57"/>
      <c r="H13" s="57"/>
      <c r="I13" s="57"/>
      <c r="J13" s="57">
        <v>186.852</v>
      </c>
      <c r="K13" s="57"/>
      <c r="L13" s="57">
        <v>180.166</v>
      </c>
      <c r="M13" s="57">
        <f>156.3757*2</f>
        <v>312.75139999999999</v>
      </c>
      <c r="N13" s="58">
        <f t="shared" si="0"/>
        <v>679.76940000000002</v>
      </c>
      <c r="O13" s="19"/>
    </row>
    <row r="14" spans="1:15" x14ac:dyDescent="0.25">
      <c r="A14" s="36">
        <v>8</v>
      </c>
      <c r="B14" s="100" t="s">
        <v>168</v>
      </c>
      <c r="C14" s="8" t="s">
        <v>16</v>
      </c>
      <c r="D14" s="60">
        <v>152.05699999999999</v>
      </c>
      <c r="E14" s="57"/>
      <c r="F14" s="57"/>
      <c r="G14" s="57"/>
      <c r="H14" s="57"/>
      <c r="I14" s="57">
        <v>163</v>
      </c>
      <c r="J14" s="57"/>
      <c r="K14" s="57"/>
      <c r="L14" s="57"/>
      <c r="M14" s="57">
        <f>139.9151*2</f>
        <v>279.83019999999999</v>
      </c>
      <c r="N14" s="58">
        <f t="shared" si="0"/>
        <v>594.88720000000001</v>
      </c>
      <c r="O14" s="19"/>
    </row>
    <row r="15" spans="1:15" x14ac:dyDescent="0.25">
      <c r="A15" s="36">
        <v>9</v>
      </c>
      <c r="B15" s="100" t="s">
        <v>228</v>
      </c>
      <c r="C15" s="8" t="s">
        <v>229</v>
      </c>
      <c r="D15" s="60">
        <v>128.048</v>
      </c>
      <c r="E15" s="57"/>
      <c r="F15" s="59">
        <v>117.42</v>
      </c>
      <c r="G15" s="57"/>
      <c r="H15" s="57"/>
      <c r="I15" s="57"/>
      <c r="J15" s="57"/>
      <c r="K15" s="57">
        <v>135.6</v>
      </c>
      <c r="L15" s="57">
        <v>105.61</v>
      </c>
      <c r="M15" s="57"/>
      <c r="N15" s="58">
        <f t="shared" si="0"/>
        <v>486.678</v>
      </c>
      <c r="O15" s="19"/>
    </row>
    <row r="16" spans="1:15" x14ac:dyDescent="0.25">
      <c r="A16" s="36">
        <v>10</v>
      </c>
      <c r="B16" s="100" t="s">
        <v>254</v>
      </c>
      <c r="C16" s="8" t="s">
        <v>255</v>
      </c>
      <c r="D16" s="60">
        <v>85.716000000000008</v>
      </c>
      <c r="E16" s="57"/>
      <c r="F16" s="57"/>
      <c r="G16" s="57"/>
      <c r="H16" s="57">
        <v>138.1284</v>
      </c>
      <c r="I16" s="57"/>
      <c r="J16" s="57"/>
      <c r="K16" s="57"/>
      <c r="L16" s="57"/>
      <c r="M16" s="57">
        <f>121.17*2</f>
        <v>242.34</v>
      </c>
      <c r="N16" s="58">
        <f t="shared" si="0"/>
        <v>466.18439999999998</v>
      </c>
      <c r="O16" s="19"/>
    </row>
    <row r="17" spans="1:15" x14ac:dyDescent="0.25">
      <c r="A17" s="36">
        <v>11</v>
      </c>
      <c r="B17" s="98" t="s">
        <v>20</v>
      </c>
      <c r="C17" s="8" t="s">
        <v>53</v>
      </c>
      <c r="D17" s="60"/>
      <c r="E17" s="57"/>
      <c r="F17" s="57">
        <v>105.06</v>
      </c>
      <c r="G17" s="57"/>
      <c r="H17" s="57"/>
      <c r="I17" s="57"/>
      <c r="J17" s="57">
        <v>80.518000000000001</v>
      </c>
      <c r="K17" s="57"/>
      <c r="L17" s="57"/>
      <c r="M17" s="57">
        <v>230.22300000000001</v>
      </c>
      <c r="N17" s="58">
        <f t="shared" si="0"/>
        <v>415.80100000000004</v>
      </c>
      <c r="O17" s="19"/>
    </row>
    <row r="18" spans="1:15" x14ac:dyDescent="0.25">
      <c r="A18" s="36">
        <v>12</v>
      </c>
      <c r="B18" s="98" t="s">
        <v>552</v>
      </c>
      <c r="C18" s="72" t="s">
        <v>377</v>
      </c>
      <c r="D18" s="59"/>
      <c r="E18" s="59"/>
      <c r="F18" s="59"/>
      <c r="G18" s="59"/>
      <c r="H18" s="59"/>
      <c r="I18" s="59"/>
      <c r="J18" s="59"/>
      <c r="K18" s="59">
        <v>135.6</v>
      </c>
      <c r="L18" s="57"/>
      <c r="M18" s="59">
        <f>121.17*2</f>
        <v>242.34</v>
      </c>
      <c r="N18" s="58">
        <f t="shared" si="0"/>
        <v>377.94</v>
      </c>
      <c r="O18" s="19"/>
    </row>
    <row r="19" spans="1:15" x14ac:dyDescent="0.25">
      <c r="A19" s="36">
        <v>13</v>
      </c>
      <c r="B19" s="71" t="s">
        <v>177</v>
      </c>
      <c r="C19" s="72" t="s">
        <v>178</v>
      </c>
      <c r="D19" s="59"/>
      <c r="E19" s="59"/>
      <c r="F19" s="59">
        <v>188.11899999999997</v>
      </c>
      <c r="G19" s="59"/>
      <c r="H19" s="59"/>
      <c r="I19" s="59"/>
      <c r="J19" s="59"/>
      <c r="K19" s="59"/>
      <c r="L19" s="59">
        <v>171.15769999999998</v>
      </c>
      <c r="M19" s="59"/>
      <c r="N19" s="58">
        <f t="shared" si="0"/>
        <v>359.27669999999995</v>
      </c>
      <c r="O19" s="19"/>
    </row>
    <row r="20" spans="1:15" x14ac:dyDescent="0.25">
      <c r="A20" s="36">
        <v>14</v>
      </c>
      <c r="B20" s="73" t="s">
        <v>220</v>
      </c>
      <c r="C20" s="72" t="s">
        <v>221</v>
      </c>
      <c r="D20" s="59"/>
      <c r="E20" s="59"/>
      <c r="F20" s="59">
        <v>188.11899999999997</v>
      </c>
      <c r="G20" s="59"/>
      <c r="H20" s="59">
        <v>146.25360000000001</v>
      </c>
      <c r="I20" s="59"/>
      <c r="J20" s="59"/>
      <c r="K20" s="59"/>
      <c r="L20" s="59"/>
      <c r="M20" s="59"/>
      <c r="N20" s="58">
        <f t="shared" si="0"/>
        <v>334.37259999999998</v>
      </c>
      <c r="O20" s="19"/>
    </row>
    <row r="21" spans="1:15" x14ac:dyDescent="0.25">
      <c r="A21" s="36">
        <v>15</v>
      </c>
      <c r="B21" s="73" t="s">
        <v>125</v>
      </c>
      <c r="C21" s="72" t="s">
        <v>126</v>
      </c>
      <c r="D21" s="59">
        <v>136.05099999999999</v>
      </c>
      <c r="E21" s="59"/>
      <c r="F21" s="59">
        <v>178.21799999999999</v>
      </c>
      <c r="G21" s="59"/>
      <c r="H21" s="59"/>
      <c r="I21" s="59"/>
      <c r="J21" s="59"/>
      <c r="K21" s="59"/>
      <c r="L21" s="59"/>
      <c r="M21" s="59"/>
      <c r="N21" s="58">
        <f t="shared" si="0"/>
        <v>314.26900000000001</v>
      </c>
      <c r="O21" s="19"/>
    </row>
    <row r="22" spans="1:15" x14ac:dyDescent="0.25">
      <c r="A22" s="36">
        <v>16</v>
      </c>
      <c r="B22" s="71"/>
      <c r="C22" s="72" t="s">
        <v>370</v>
      </c>
      <c r="D22" s="59"/>
      <c r="E22" s="59"/>
      <c r="F22" s="59"/>
      <c r="G22" s="59"/>
      <c r="H22" s="59"/>
      <c r="I22" s="59">
        <v>84</v>
      </c>
      <c r="J22" s="59"/>
      <c r="K22" s="59"/>
      <c r="L22" s="59"/>
      <c r="M22" s="59">
        <f>115.1115*2</f>
        <v>230.22300000000001</v>
      </c>
      <c r="N22" s="58">
        <f t="shared" si="0"/>
        <v>314.22300000000001</v>
      </c>
      <c r="O22" s="19"/>
    </row>
    <row r="23" spans="1:15" x14ac:dyDescent="0.25">
      <c r="A23" s="36">
        <v>17</v>
      </c>
      <c r="B23" s="73" t="s">
        <v>49</v>
      </c>
      <c r="C23" s="72" t="s">
        <v>74</v>
      </c>
      <c r="D23" s="59">
        <v>160.06</v>
      </c>
      <c r="E23" s="59"/>
      <c r="F23" s="59">
        <v>147.94200000000001</v>
      </c>
      <c r="G23" s="59"/>
      <c r="H23" s="59"/>
      <c r="I23" s="59"/>
      <c r="J23" s="59"/>
      <c r="K23" s="59"/>
      <c r="L23" s="59"/>
      <c r="M23" s="59"/>
      <c r="N23" s="58">
        <f t="shared" si="0"/>
        <v>308.00200000000001</v>
      </c>
      <c r="O23" s="19"/>
    </row>
    <row r="24" spans="1:15" x14ac:dyDescent="0.25">
      <c r="A24" s="36">
        <v>18</v>
      </c>
      <c r="B24" s="71" t="s">
        <v>22</v>
      </c>
      <c r="C24" s="72" t="s">
        <v>36</v>
      </c>
      <c r="D24" s="59">
        <v>90.478000000000009</v>
      </c>
      <c r="E24" s="59"/>
      <c r="F24" s="59"/>
      <c r="G24" s="59"/>
      <c r="H24" s="59">
        <v>118.35399999999998</v>
      </c>
      <c r="I24" s="59"/>
      <c r="J24" s="59"/>
      <c r="K24" s="59"/>
      <c r="L24" s="59">
        <v>95.049000000000007</v>
      </c>
      <c r="M24" s="59"/>
      <c r="N24" s="58">
        <f t="shared" si="0"/>
        <v>303.88099999999997</v>
      </c>
      <c r="O24" s="19"/>
    </row>
    <row r="25" spans="1:15" x14ac:dyDescent="0.25">
      <c r="A25" s="36">
        <v>19</v>
      </c>
      <c r="B25" s="73" t="s">
        <v>165</v>
      </c>
      <c r="C25" s="75" t="s">
        <v>166</v>
      </c>
      <c r="D25" s="59"/>
      <c r="E25" s="59"/>
      <c r="F25" s="59">
        <v>139.72299999999998</v>
      </c>
      <c r="G25" s="59"/>
      <c r="H25" s="59">
        <v>162.50399999999999</v>
      </c>
      <c r="I25" s="59"/>
      <c r="J25" s="59"/>
      <c r="K25" s="59"/>
      <c r="L25" s="59"/>
      <c r="M25" s="59"/>
      <c r="N25" s="58">
        <f t="shared" si="0"/>
        <v>302.22699999999998</v>
      </c>
      <c r="O25" s="19"/>
    </row>
    <row r="26" spans="1:15" x14ac:dyDescent="0.25">
      <c r="A26" s="36">
        <v>20</v>
      </c>
      <c r="B26" s="71" t="s">
        <v>505</v>
      </c>
      <c r="C26" s="72" t="s">
        <v>551</v>
      </c>
      <c r="D26" s="59"/>
      <c r="E26" s="59"/>
      <c r="F26" s="59"/>
      <c r="G26" s="59"/>
      <c r="H26" s="59"/>
      <c r="I26" s="59"/>
      <c r="J26" s="59"/>
      <c r="K26" s="59"/>
      <c r="L26" s="59"/>
      <c r="M26" s="59">
        <f>148.1454*2</f>
        <v>296.29079999999999</v>
      </c>
      <c r="N26" s="58">
        <f t="shared" si="0"/>
        <v>296.29079999999999</v>
      </c>
      <c r="O26" s="19"/>
    </row>
    <row r="27" spans="1:15" x14ac:dyDescent="0.25">
      <c r="A27" s="36">
        <v>21</v>
      </c>
      <c r="B27" s="123"/>
      <c r="C27" s="8" t="s">
        <v>380</v>
      </c>
      <c r="D27" s="59"/>
      <c r="E27" s="59"/>
      <c r="F27" s="59"/>
      <c r="G27" s="59"/>
      <c r="H27" s="59"/>
      <c r="I27" s="59"/>
      <c r="J27" s="59">
        <v>186.852</v>
      </c>
      <c r="K27" s="59"/>
      <c r="L27" s="59"/>
      <c r="M27" s="59"/>
      <c r="N27" s="58">
        <f t="shared" si="0"/>
        <v>186.852</v>
      </c>
      <c r="O27" s="19"/>
    </row>
    <row r="28" spans="1:15" x14ac:dyDescent="0.25">
      <c r="A28" s="36">
        <v>22</v>
      </c>
      <c r="B28" s="135" t="s">
        <v>223</v>
      </c>
      <c r="C28" s="8" t="s">
        <v>224</v>
      </c>
      <c r="D28" s="59"/>
      <c r="E28" s="59"/>
      <c r="F28" s="59">
        <v>178.21799999999999</v>
      </c>
      <c r="G28" s="59"/>
      <c r="H28" s="59"/>
      <c r="I28" s="59"/>
      <c r="J28" s="59"/>
      <c r="K28" s="59"/>
      <c r="L28" s="59"/>
      <c r="M28" s="59"/>
      <c r="N28" s="58">
        <f t="shared" si="0"/>
        <v>178.21799999999999</v>
      </c>
      <c r="O28" s="19"/>
    </row>
    <row r="29" spans="1:15" x14ac:dyDescent="0.25">
      <c r="A29" s="36">
        <v>23</v>
      </c>
      <c r="B29" s="71"/>
      <c r="C29" s="72" t="s">
        <v>410</v>
      </c>
      <c r="D29" s="59"/>
      <c r="E29" s="59"/>
      <c r="F29" s="59"/>
      <c r="G29" s="59"/>
      <c r="H29" s="59"/>
      <c r="I29" s="59">
        <v>84</v>
      </c>
      <c r="J29" s="59"/>
      <c r="K29" s="59">
        <v>90.4</v>
      </c>
      <c r="L29" s="59"/>
      <c r="M29" s="59"/>
      <c r="N29" s="58">
        <f t="shared" si="0"/>
        <v>174.4</v>
      </c>
      <c r="O29" s="19"/>
    </row>
    <row r="30" spans="1:15" x14ac:dyDescent="0.25">
      <c r="A30" s="36">
        <v>24</v>
      </c>
      <c r="B30" s="71" t="s">
        <v>330</v>
      </c>
      <c r="C30" s="72" t="s">
        <v>331</v>
      </c>
      <c r="D30" s="59"/>
      <c r="E30" s="59"/>
      <c r="F30" s="59"/>
      <c r="G30" s="59"/>
      <c r="H30" s="59"/>
      <c r="I30" s="59"/>
      <c r="J30" s="59"/>
      <c r="K30" s="59"/>
      <c r="L30" s="59">
        <v>162.14940000000001</v>
      </c>
      <c r="M30" s="59"/>
      <c r="N30" s="58">
        <f t="shared" si="0"/>
        <v>162.14940000000001</v>
      </c>
      <c r="O30" s="19"/>
    </row>
    <row r="31" spans="1:15" x14ac:dyDescent="0.25">
      <c r="A31" s="36">
        <v>25</v>
      </c>
      <c r="B31" s="74" t="s">
        <v>149</v>
      </c>
      <c r="C31" s="72" t="s">
        <v>138</v>
      </c>
      <c r="D31" s="59">
        <v>160.06</v>
      </c>
      <c r="E31" s="59"/>
      <c r="F31" s="59"/>
      <c r="G31" s="59"/>
      <c r="H31" s="59"/>
      <c r="I31" s="59"/>
      <c r="J31" s="59"/>
      <c r="K31" s="59"/>
      <c r="L31" s="59"/>
      <c r="M31" s="59"/>
      <c r="N31" s="58">
        <f t="shared" si="0"/>
        <v>160.06</v>
      </c>
      <c r="O31" s="19"/>
    </row>
    <row r="32" spans="1:15" x14ac:dyDescent="0.25">
      <c r="A32" s="36">
        <v>26</v>
      </c>
      <c r="B32" s="71" t="s">
        <v>513</v>
      </c>
      <c r="C32" s="72" t="s">
        <v>325</v>
      </c>
      <c r="D32" s="59"/>
      <c r="E32" s="59"/>
      <c r="F32" s="59"/>
      <c r="G32" s="59"/>
      <c r="H32" s="59"/>
      <c r="I32" s="59"/>
      <c r="J32" s="59"/>
      <c r="K32" s="59"/>
      <c r="L32" s="59">
        <v>153.14109999999999</v>
      </c>
      <c r="M32" s="59"/>
      <c r="N32" s="58">
        <f t="shared" si="0"/>
        <v>153.14109999999999</v>
      </c>
      <c r="O32" s="19"/>
    </row>
    <row r="33" spans="1:15" x14ac:dyDescent="0.25">
      <c r="A33" s="36">
        <v>27</v>
      </c>
      <c r="B33" s="74" t="s">
        <v>164</v>
      </c>
      <c r="C33" s="72" t="s">
        <v>167</v>
      </c>
      <c r="D33" s="59"/>
      <c r="E33" s="59"/>
      <c r="F33" s="59">
        <v>131.50399999999999</v>
      </c>
      <c r="G33" s="59"/>
      <c r="H33" s="59"/>
      <c r="I33" s="59"/>
      <c r="J33" s="59"/>
      <c r="K33" s="59"/>
      <c r="L33" s="59"/>
      <c r="M33" s="59"/>
      <c r="N33" s="58">
        <f t="shared" si="0"/>
        <v>131.50399999999999</v>
      </c>
      <c r="O33" s="19"/>
    </row>
    <row r="34" spans="1:15" x14ac:dyDescent="0.25">
      <c r="A34" s="36">
        <v>28</v>
      </c>
      <c r="B34" s="71" t="s">
        <v>309</v>
      </c>
      <c r="C34" s="72" t="s">
        <v>310</v>
      </c>
      <c r="D34" s="59"/>
      <c r="E34" s="59"/>
      <c r="F34" s="59"/>
      <c r="G34" s="59"/>
      <c r="H34" s="59">
        <v>130.00319999999999</v>
      </c>
      <c r="I34" s="59"/>
      <c r="J34" s="59"/>
      <c r="K34" s="59"/>
      <c r="L34" s="59"/>
      <c r="M34" s="59"/>
      <c r="N34" s="58">
        <f t="shared" si="0"/>
        <v>130.00319999999999</v>
      </c>
      <c r="O34" s="19"/>
    </row>
    <row r="35" spans="1:15" x14ac:dyDescent="0.25">
      <c r="A35" s="36">
        <v>29</v>
      </c>
      <c r="B35" s="71"/>
      <c r="C35" s="72" t="s">
        <v>411</v>
      </c>
      <c r="D35" s="59"/>
      <c r="E35" s="59"/>
      <c r="F35" s="59"/>
      <c r="G35" s="59"/>
      <c r="H35" s="59"/>
      <c r="I35" s="59"/>
      <c r="J35" s="59"/>
      <c r="K35" s="59">
        <v>128.82</v>
      </c>
      <c r="L35" s="59"/>
      <c r="M35" s="59"/>
      <c r="N35" s="58">
        <f t="shared" si="0"/>
        <v>128.82</v>
      </c>
      <c r="O35" s="19"/>
    </row>
    <row r="36" spans="1:15" x14ac:dyDescent="0.25">
      <c r="A36" s="36">
        <v>30</v>
      </c>
      <c r="B36" s="71"/>
      <c r="C36" s="72" t="s">
        <v>376</v>
      </c>
      <c r="D36" s="59"/>
      <c r="E36" s="59"/>
      <c r="F36" s="59"/>
      <c r="G36" s="59"/>
      <c r="H36" s="59"/>
      <c r="I36" s="59">
        <v>124</v>
      </c>
      <c r="J36" s="59"/>
      <c r="K36" s="59"/>
      <c r="L36" s="59"/>
      <c r="M36" s="59"/>
      <c r="N36" s="58">
        <f t="shared" si="0"/>
        <v>124</v>
      </c>
      <c r="O36" s="19"/>
    </row>
    <row r="37" spans="1:15" x14ac:dyDescent="0.25">
      <c r="A37" s="36">
        <v>31</v>
      </c>
      <c r="B37" s="71" t="s">
        <v>318</v>
      </c>
      <c r="C37" s="72" t="s">
        <v>176</v>
      </c>
      <c r="D37" s="59"/>
      <c r="E37" s="59"/>
      <c r="F37" s="59">
        <v>123.60000000000001</v>
      </c>
      <c r="G37" s="59"/>
      <c r="H37" s="59"/>
      <c r="I37" s="59"/>
      <c r="J37" s="59"/>
      <c r="K37" s="59"/>
      <c r="L37" s="59"/>
      <c r="M37" s="59"/>
      <c r="N37" s="58">
        <f t="shared" si="0"/>
        <v>123.60000000000001</v>
      </c>
      <c r="O37" s="19"/>
    </row>
    <row r="38" spans="1:15" x14ac:dyDescent="0.25">
      <c r="A38" s="36">
        <v>32</v>
      </c>
      <c r="B38" s="71" t="s">
        <v>459</v>
      </c>
      <c r="C38" s="72" t="s">
        <v>458</v>
      </c>
      <c r="D38" s="59"/>
      <c r="E38" s="59"/>
      <c r="F38" s="59"/>
      <c r="G38" s="59"/>
      <c r="H38" s="59"/>
      <c r="I38" s="59"/>
      <c r="J38" s="59">
        <v>122.328</v>
      </c>
      <c r="K38" s="59"/>
      <c r="L38" s="59"/>
      <c r="M38" s="59"/>
      <c r="N38" s="58">
        <f t="shared" si="0"/>
        <v>122.328</v>
      </c>
      <c r="O38" s="19"/>
    </row>
    <row r="39" spans="1:15" x14ac:dyDescent="0.25">
      <c r="A39" s="36">
        <v>33</v>
      </c>
      <c r="B39" s="71" t="s">
        <v>287</v>
      </c>
      <c r="C39" s="72" t="s">
        <v>288</v>
      </c>
      <c r="D39" s="59"/>
      <c r="E39" s="59"/>
      <c r="F39" s="59"/>
      <c r="G39" s="59"/>
      <c r="H39" s="59">
        <v>118.35399999999998</v>
      </c>
      <c r="I39" s="59"/>
      <c r="J39" s="59"/>
      <c r="K39" s="59"/>
      <c r="L39" s="59"/>
      <c r="M39" s="59"/>
      <c r="N39" s="58">
        <f t="shared" si="0"/>
        <v>118.35399999999998</v>
      </c>
      <c r="O39" s="19"/>
    </row>
    <row r="40" spans="1:15" x14ac:dyDescent="0.25">
      <c r="A40" s="36">
        <v>34</v>
      </c>
      <c r="B40" s="71" t="s">
        <v>21</v>
      </c>
      <c r="C40" s="72" t="s">
        <v>15</v>
      </c>
      <c r="D40" s="59"/>
      <c r="E40" s="59"/>
      <c r="F40" s="59"/>
      <c r="G40" s="59"/>
      <c r="H40" s="59">
        <v>112.43629999999997</v>
      </c>
      <c r="I40" s="59"/>
      <c r="J40" s="59"/>
      <c r="K40" s="59"/>
      <c r="L40" s="59"/>
      <c r="M40" s="59"/>
      <c r="N40" s="58">
        <f t="shared" si="0"/>
        <v>112.43629999999997</v>
      </c>
      <c r="O40" s="19"/>
    </row>
    <row r="41" spans="1:15" x14ac:dyDescent="0.25">
      <c r="A41" s="36">
        <v>35</v>
      </c>
      <c r="B41" s="71" t="s">
        <v>432</v>
      </c>
      <c r="C41" s="72" t="s">
        <v>433</v>
      </c>
      <c r="D41" s="59"/>
      <c r="E41" s="59"/>
      <c r="F41" s="59"/>
      <c r="G41" s="59"/>
      <c r="H41" s="59"/>
      <c r="I41" s="59"/>
      <c r="J41" s="59"/>
      <c r="K41" s="59"/>
      <c r="L41" s="59">
        <v>100.3295</v>
      </c>
      <c r="M41" s="59"/>
      <c r="N41" s="58">
        <f t="shared" si="0"/>
        <v>100.3295</v>
      </c>
      <c r="O41" s="19"/>
    </row>
    <row r="42" spans="1:15" x14ac:dyDescent="0.25">
      <c r="A42" s="36">
        <v>36</v>
      </c>
      <c r="B42" s="71" t="s">
        <v>145</v>
      </c>
      <c r="C42" s="72" t="s">
        <v>146</v>
      </c>
      <c r="D42" s="59">
        <v>95.240000000000009</v>
      </c>
      <c r="E42" s="59"/>
      <c r="F42" s="59"/>
      <c r="G42" s="59"/>
      <c r="H42" s="59"/>
      <c r="I42" s="59"/>
      <c r="J42" s="59"/>
      <c r="K42" s="59"/>
      <c r="L42" s="59"/>
      <c r="M42" s="59"/>
      <c r="N42" s="58">
        <f t="shared" si="0"/>
        <v>95.240000000000009</v>
      </c>
      <c r="O42" s="19"/>
    </row>
    <row r="43" spans="1:15" x14ac:dyDescent="0.25">
      <c r="A43" s="36">
        <v>37</v>
      </c>
      <c r="B43" s="71" t="s">
        <v>154</v>
      </c>
      <c r="C43" s="72" t="s">
        <v>155</v>
      </c>
      <c r="D43" s="59">
        <v>95.240000000000009</v>
      </c>
      <c r="E43" s="59"/>
      <c r="F43" s="59"/>
      <c r="G43" s="59"/>
      <c r="H43" s="59"/>
      <c r="I43" s="59"/>
      <c r="J43" s="59"/>
      <c r="K43" s="57"/>
      <c r="L43" s="59"/>
      <c r="M43" s="59"/>
      <c r="N43" s="58">
        <f t="shared" si="0"/>
        <v>95.240000000000009</v>
      </c>
      <c r="O43" s="19"/>
    </row>
    <row r="44" spans="1:15" x14ac:dyDescent="0.25">
      <c r="A44" s="36">
        <v>38</v>
      </c>
      <c r="B44" s="71" t="s">
        <v>426</v>
      </c>
      <c r="C44" s="72" t="s">
        <v>427</v>
      </c>
      <c r="D44" s="59"/>
      <c r="E44" s="59"/>
      <c r="F44" s="59"/>
      <c r="G44" s="59"/>
      <c r="H44" s="59">
        <v>84.22399999999999</v>
      </c>
      <c r="I44" s="59"/>
      <c r="J44" s="59"/>
      <c r="K44" s="57"/>
      <c r="L44" s="59"/>
      <c r="M44" s="59"/>
      <c r="N44" s="58">
        <f t="shared" si="0"/>
        <v>84.22399999999999</v>
      </c>
      <c r="O44" s="19"/>
    </row>
    <row r="45" spans="1:15" x14ac:dyDescent="0.25">
      <c r="A45" s="36">
        <v>39</v>
      </c>
      <c r="B45" s="71"/>
      <c r="C45" s="72" t="s">
        <v>374</v>
      </c>
      <c r="D45" s="59"/>
      <c r="E45" s="59"/>
      <c r="F45" s="59"/>
      <c r="G45" s="59"/>
      <c r="H45" s="59"/>
      <c r="I45" s="59">
        <f>84*0.95</f>
        <v>79.8</v>
      </c>
      <c r="J45" s="59"/>
      <c r="K45" s="59"/>
      <c r="L45" s="59"/>
      <c r="M45" s="59"/>
      <c r="N45" s="58">
        <f t="shared" si="0"/>
        <v>79.8</v>
      </c>
      <c r="O45" s="19"/>
    </row>
    <row r="46" spans="1:15" x14ac:dyDescent="0.25">
      <c r="A46" s="36">
        <v>40</v>
      </c>
      <c r="B46" s="71"/>
      <c r="C46" s="72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8">
        <f t="shared" ref="N46:N59" si="1">SUM(D46:M46)</f>
        <v>0</v>
      </c>
      <c r="O46" s="19"/>
    </row>
    <row r="47" spans="1:15" x14ac:dyDescent="0.25">
      <c r="A47" s="36">
        <v>41</v>
      </c>
      <c r="B47" s="71"/>
      <c r="C47" s="72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8">
        <f t="shared" si="1"/>
        <v>0</v>
      </c>
      <c r="O47" s="19"/>
    </row>
    <row r="48" spans="1:15" x14ac:dyDescent="0.25">
      <c r="A48" s="36">
        <v>42</v>
      </c>
      <c r="B48" s="71"/>
      <c r="C48" s="72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8">
        <f t="shared" si="1"/>
        <v>0</v>
      </c>
      <c r="O48" s="19"/>
    </row>
    <row r="49" spans="1:15" x14ac:dyDescent="0.25">
      <c r="A49" s="36">
        <v>43</v>
      </c>
      <c r="B49" s="71"/>
      <c r="C49" s="72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8">
        <f t="shared" si="1"/>
        <v>0</v>
      </c>
      <c r="O49" s="19"/>
    </row>
    <row r="50" spans="1:15" x14ac:dyDescent="0.25">
      <c r="A50" s="36">
        <v>44</v>
      </c>
      <c r="B50" s="71"/>
      <c r="C50" s="72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8">
        <f t="shared" si="1"/>
        <v>0</v>
      </c>
      <c r="O50" s="19"/>
    </row>
    <row r="51" spans="1:15" x14ac:dyDescent="0.25">
      <c r="A51" s="36">
        <v>45</v>
      </c>
      <c r="B51" s="71"/>
      <c r="C51" s="72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8">
        <f t="shared" si="1"/>
        <v>0</v>
      </c>
      <c r="O51" s="19"/>
    </row>
    <row r="52" spans="1:15" x14ac:dyDescent="0.25">
      <c r="A52" s="36">
        <v>46</v>
      </c>
      <c r="B52" s="71"/>
      <c r="C52" s="72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8">
        <f t="shared" si="1"/>
        <v>0</v>
      </c>
      <c r="O52" s="19"/>
    </row>
    <row r="53" spans="1:15" x14ac:dyDescent="0.25">
      <c r="A53" s="36">
        <v>47</v>
      </c>
      <c r="B53" s="71"/>
      <c r="C53" s="72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8">
        <f t="shared" si="1"/>
        <v>0</v>
      </c>
      <c r="O53" s="19"/>
    </row>
    <row r="54" spans="1:15" x14ac:dyDescent="0.25">
      <c r="A54" s="36">
        <v>48</v>
      </c>
      <c r="B54" s="71"/>
      <c r="C54" s="72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8">
        <f t="shared" si="1"/>
        <v>0</v>
      </c>
      <c r="O54" s="19"/>
    </row>
    <row r="55" spans="1:15" x14ac:dyDescent="0.25">
      <c r="A55" s="36">
        <v>49</v>
      </c>
      <c r="B55" s="71"/>
      <c r="C55" s="72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8">
        <f t="shared" si="1"/>
        <v>0</v>
      </c>
      <c r="O55" s="19"/>
    </row>
    <row r="56" spans="1:15" x14ac:dyDescent="0.25">
      <c r="A56" s="36">
        <v>50</v>
      </c>
      <c r="B56" s="71"/>
      <c r="C56" s="72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8">
        <f t="shared" si="1"/>
        <v>0</v>
      </c>
      <c r="O56" s="19"/>
    </row>
    <row r="57" spans="1:15" x14ac:dyDescent="0.25">
      <c r="A57" s="36">
        <v>51</v>
      </c>
      <c r="B57" s="71"/>
      <c r="C57" s="72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8">
        <f t="shared" si="1"/>
        <v>0</v>
      </c>
      <c r="O57" s="19"/>
    </row>
    <row r="58" spans="1:15" x14ac:dyDescent="0.25">
      <c r="A58" s="36">
        <v>52</v>
      </c>
      <c r="B58" s="71"/>
      <c r="C58" s="72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8">
        <f t="shared" si="1"/>
        <v>0</v>
      </c>
      <c r="O58" s="19"/>
    </row>
    <row r="59" spans="1:15" x14ac:dyDescent="0.25">
      <c r="A59" s="36">
        <v>53</v>
      </c>
      <c r="B59" s="71"/>
      <c r="C59" s="72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8">
        <f t="shared" si="1"/>
        <v>0</v>
      </c>
      <c r="O59" s="19"/>
    </row>
    <row r="60" spans="1:15" ht="15.75" thickBot="1" x14ac:dyDescent="0.3">
      <c r="A60" s="17"/>
      <c r="B60" s="30"/>
      <c r="C60" s="1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13"/>
      <c r="O60" s="19"/>
    </row>
    <row r="61" spans="1:15" x14ac:dyDescent="0.25">
      <c r="B61" s="9"/>
      <c r="C61" s="9"/>
      <c r="D61" s="9"/>
      <c r="E61" s="9"/>
      <c r="F61" s="9"/>
      <c r="G61" s="9"/>
      <c r="H61" s="9"/>
      <c r="I61" s="9"/>
      <c r="J61" s="9"/>
      <c r="K61" s="19" t="str">
        <f>IF(I61&gt;=60,"CLASIFICADO A 60 Km LIBRE y 80 Km NOVICIO",IF(I61&gt;=40,"CLASIFICADO A 40 Km LIBRE y 60 Km NOVICIO",""))</f>
        <v/>
      </c>
      <c r="L61" s="19"/>
      <c r="M61" s="56"/>
    </row>
    <row r="62" spans="1:15" x14ac:dyDescent="0.25">
      <c r="D62" s="3"/>
      <c r="E62" s="3"/>
      <c r="F62" s="3"/>
      <c r="G62" s="3"/>
      <c r="H62" s="3"/>
      <c r="I62" s="3"/>
      <c r="J62" s="3"/>
      <c r="M62" s="5"/>
    </row>
    <row r="63" spans="1:15" x14ac:dyDescent="0.25">
      <c r="D63" s="3"/>
      <c r="E63" s="3"/>
      <c r="F63" s="3"/>
      <c r="G63" s="3"/>
      <c r="H63" s="3"/>
      <c r="I63" s="3"/>
      <c r="J63" s="3"/>
      <c r="M63" s="5"/>
    </row>
    <row r="64" spans="1:15" x14ac:dyDescent="0.25">
      <c r="D64" s="3"/>
      <c r="E64" s="3"/>
      <c r="F64" s="3"/>
      <c r="G64" s="3"/>
      <c r="H64" s="3"/>
      <c r="I64" s="3"/>
      <c r="J64" s="3"/>
      <c r="M64" s="5"/>
    </row>
    <row r="65" spans="4:13" x14ac:dyDescent="0.25">
      <c r="D65" s="3"/>
      <c r="E65" s="3"/>
      <c r="F65" s="3"/>
      <c r="G65" s="3"/>
      <c r="H65" s="3"/>
      <c r="I65" s="3"/>
      <c r="J65" s="3"/>
      <c r="M65" s="5"/>
    </row>
    <row r="66" spans="4:13" x14ac:dyDescent="0.25">
      <c r="D66" s="3"/>
      <c r="E66" s="3"/>
      <c r="F66" s="3"/>
      <c r="G66" s="3"/>
      <c r="H66" s="3"/>
      <c r="I66" s="3"/>
      <c r="J66" s="3"/>
      <c r="M66" s="5"/>
    </row>
    <row r="67" spans="4:13" x14ac:dyDescent="0.25">
      <c r="D67" s="3"/>
      <c r="E67" s="3"/>
      <c r="F67" s="3"/>
      <c r="G67" s="3"/>
      <c r="H67" s="3"/>
      <c r="I67" s="3"/>
      <c r="J67" s="3"/>
    </row>
    <row r="68" spans="4:13" x14ac:dyDescent="0.25">
      <c r="D68" s="3"/>
      <c r="E68" s="3"/>
      <c r="F68" s="3"/>
      <c r="G68" s="3"/>
      <c r="H68" s="3"/>
      <c r="I68" s="3"/>
      <c r="J68" s="3"/>
    </row>
    <row r="69" spans="4:13" x14ac:dyDescent="0.25">
      <c r="D69" s="3"/>
      <c r="E69" s="3"/>
      <c r="F69" s="3"/>
      <c r="G69" s="3"/>
      <c r="H69" s="3"/>
      <c r="I69" s="3"/>
      <c r="J69" s="3"/>
    </row>
    <row r="70" spans="4:13" x14ac:dyDescent="0.25">
      <c r="D70" s="3"/>
      <c r="E70" s="3"/>
      <c r="F70" s="3"/>
      <c r="G70" s="3"/>
      <c r="H70" s="3"/>
      <c r="I70" s="3"/>
      <c r="J70" s="3"/>
    </row>
    <row r="71" spans="4:13" x14ac:dyDescent="0.25">
      <c r="D71" s="3"/>
      <c r="E71" s="3"/>
      <c r="F71" s="3"/>
      <c r="G71" s="3"/>
      <c r="H71" s="3"/>
      <c r="I71" s="3"/>
      <c r="J71" s="3"/>
    </row>
    <row r="72" spans="4:13" x14ac:dyDescent="0.25">
      <c r="D72" s="3"/>
      <c r="E72" s="3"/>
      <c r="F72" s="3"/>
      <c r="G72" s="3"/>
      <c r="H72" s="3"/>
      <c r="I72" s="3"/>
      <c r="J72" s="3"/>
    </row>
    <row r="73" spans="4:13" x14ac:dyDescent="0.25">
      <c r="D73" s="3"/>
      <c r="E73" s="3"/>
      <c r="F73" s="3"/>
      <c r="G73" s="3"/>
      <c r="H73" s="3"/>
      <c r="I73" s="3"/>
      <c r="J73" s="3"/>
    </row>
    <row r="74" spans="4:13" x14ac:dyDescent="0.25">
      <c r="D74" s="3"/>
      <c r="E74" s="3"/>
      <c r="F74" s="3"/>
      <c r="G74" s="3"/>
      <c r="H74" s="3"/>
      <c r="I74" s="3"/>
      <c r="J74" s="3"/>
    </row>
    <row r="75" spans="4:13" x14ac:dyDescent="0.25">
      <c r="D75" s="3"/>
      <c r="E75" s="3"/>
      <c r="F75" s="3"/>
      <c r="G75" s="3"/>
      <c r="H75" s="3"/>
      <c r="I75" s="3"/>
      <c r="J75" s="3"/>
    </row>
    <row r="76" spans="4:13" x14ac:dyDescent="0.25">
      <c r="D76" s="3"/>
      <c r="E76" s="3"/>
      <c r="F76" s="3"/>
      <c r="G76" s="3"/>
      <c r="H76" s="3"/>
      <c r="I76" s="3"/>
      <c r="J76" s="3"/>
    </row>
    <row r="77" spans="4:13" x14ac:dyDescent="0.25">
      <c r="D77" s="3"/>
      <c r="E77" s="3"/>
      <c r="F77" s="3"/>
      <c r="G77" s="3"/>
      <c r="H77" s="3"/>
      <c r="I77" s="3"/>
      <c r="J77" s="3"/>
    </row>
    <row r="78" spans="4:13" x14ac:dyDescent="0.25">
      <c r="D78" s="3"/>
      <c r="E78" s="3"/>
      <c r="F78" s="3"/>
      <c r="G78" s="3"/>
      <c r="H78" s="3"/>
      <c r="I78" s="3"/>
      <c r="J78" s="3"/>
    </row>
    <row r="79" spans="4:13" x14ac:dyDescent="0.25">
      <c r="D79" s="3"/>
      <c r="E79" s="3"/>
      <c r="F79" s="3"/>
      <c r="G79" s="3"/>
      <c r="H79" s="3"/>
      <c r="I79" s="3"/>
      <c r="J79" s="3"/>
      <c r="K79" t="str">
        <f>IF(I79&gt;=60,"CLASIFICADO A 60 Km LIBRE y 80 Km NOVICIO",IF(I79&gt;=40,"CLASIFICADO A 40 Km LIBRE y 60 Km NOVICIO",""))</f>
        <v/>
      </c>
    </row>
    <row r="80" spans="4:13" x14ac:dyDescent="0.25">
      <c r="D80" s="3"/>
      <c r="E80" s="3"/>
      <c r="F80" s="3"/>
      <c r="G80" s="3"/>
      <c r="H80" s="3"/>
      <c r="I80" s="3"/>
      <c r="J80" s="3"/>
    </row>
    <row r="81" spans="4:10" x14ac:dyDescent="0.25">
      <c r="D81" s="3"/>
      <c r="E81" s="3"/>
      <c r="F81" s="3"/>
      <c r="G81" s="3"/>
      <c r="H81" s="3"/>
      <c r="I81" s="3"/>
      <c r="J81" s="3"/>
    </row>
    <row r="82" spans="4:10" x14ac:dyDescent="0.25">
      <c r="D82" s="3"/>
      <c r="E82" s="3"/>
      <c r="F82" s="3"/>
      <c r="G82" s="3"/>
      <c r="H82" s="3"/>
      <c r="I82" s="3"/>
      <c r="J82" s="3"/>
    </row>
    <row r="83" spans="4:10" x14ac:dyDescent="0.25">
      <c r="D83" s="3"/>
      <c r="E83" s="3"/>
      <c r="F83" s="3"/>
      <c r="G83" s="3"/>
      <c r="H83" s="3"/>
      <c r="I83" s="3"/>
      <c r="J83" s="3"/>
    </row>
    <row r="84" spans="4:10" x14ac:dyDescent="0.25">
      <c r="D84" s="3"/>
      <c r="E84" s="3"/>
      <c r="F84" s="3"/>
      <c r="G84" s="3"/>
      <c r="H84" s="3"/>
      <c r="I84" s="3"/>
      <c r="J84" s="3"/>
    </row>
    <row r="85" spans="4:10" x14ac:dyDescent="0.25">
      <c r="D85" s="3"/>
      <c r="E85" s="3"/>
      <c r="F85" s="3"/>
      <c r="G85" s="3"/>
      <c r="H85" s="3"/>
      <c r="I85" s="3"/>
      <c r="J85" s="3"/>
    </row>
    <row r="86" spans="4:10" x14ac:dyDescent="0.25">
      <c r="D86" s="3"/>
      <c r="E86" s="3"/>
      <c r="F86" s="3"/>
      <c r="G86" s="3"/>
      <c r="H86" s="3"/>
      <c r="I86" s="3"/>
      <c r="J86" s="3"/>
    </row>
    <row r="87" spans="4:10" x14ac:dyDescent="0.25">
      <c r="D87" s="3"/>
      <c r="E87" s="3"/>
      <c r="F87" s="3"/>
      <c r="G87" s="3"/>
      <c r="H87" s="3"/>
      <c r="I87" s="3"/>
      <c r="J87" s="3"/>
    </row>
    <row r="88" spans="4:10" x14ac:dyDescent="0.25">
      <c r="D88" s="3"/>
      <c r="E88" s="3"/>
      <c r="F88" s="3"/>
      <c r="G88" s="3"/>
      <c r="H88" s="3"/>
      <c r="I88" s="3"/>
      <c r="J88" s="3"/>
    </row>
    <row r="89" spans="4:10" x14ac:dyDescent="0.25">
      <c r="D89" s="3"/>
      <c r="E89" s="3"/>
      <c r="F89" s="3"/>
      <c r="G89" s="3"/>
      <c r="H89" s="3"/>
      <c r="I89" s="3"/>
      <c r="J89" s="3"/>
    </row>
    <row r="90" spans="4:10" x14ac:dyDescent="0.25">
      <c r="D90" s="3"/>
      <c r="E90" s="3"/>
      <c r="F90" s="3"/>
      <c r="G90" s="3"/>
      <c r="H90" s="3"/>
      <c r="I90" s="3"/>
      <c r="J90" s="3"/>
    </row>
    <row r="91" spans="4:10" x14ac:dyDescent="0.25">
      <c r="D91" s="3"/>
      <c r="E91" s="3"/>
      <c r="F91" s="3"/>
      <c r="G91" s="3"/>
      <c r="H91" s="3"/>
      <c r="I91" s="3"/>
      <c r="J91" s="3"/>
    </row>
    <row r="92" spans="4:10" x14ac:dyDescent="0.25">
      <c r="D92" s="3"/>
      <c r="E92" s="3"/>
      <c r="F92" s="3"/>
      <c r="G92" s="3"/>
      <c r="H92" s="3"/>
      <c r="I92" s="3"/>
      <c r="J92" s="3"/>
    </row>
    <row r="93" spans="4:10" x14ac:dyDescent="0.25">
      <c r="D93" s="3"/>
      <c r="E93" s="3"/>
      <c r="F93" s="3"/>
      <c r="G93" s="3"/>
      <c r="H93" s="3"/>
      <c r="I93" s="3"/>
      <c r="J93" s="3"/>
    </row>
    <row r="94" spans="4:10" x14ac:dyDescent="0.25">
      <c r="D94" s="3"/>
      <c r="E94" s="3"/>
      <c r="F94" s="3"/>
      <c r="G94" s="3"/>
      <c r="H94" s="3"/>
      <c r="I94" s="3"/>
      <c r="J94" s="3"/>
    </row>
    <row r="95" spans="4:10" x14ac:dyDescent="0.25">
      <c r="D95" s="3"/>
      <c r="E95" s="3"/>
      <c r="F95" s="3"/>
      <c r="G95" s="3"/>
      <c r="H95" s="3"/>
      <c r="I95" s="3"/>
      <c r="J95" s="3"/>
    </row>
    <row r="96" spans="4:10" x14ac:dyDescent="0.25">
      <c r="D96" s="3"/>
      <c r="E96" s="3"/>
      <c r="F96" s="3"/>
      <c r="G96" s="3"/>
      <c r="H96" s="3"/>
      <c r="I96" s="3"/>
      <c r="J96" s="3"/>
    </row>
    <row r="97" spans="4:10" x14ac:dyDescent="0.25">
      <c r="D97" s="3"/>
      <c r="E97" s="3"/>
      <c r="F97" s="3"/>
      <c r="G97" s="3"/>
      <c r="H97" s="3"/>
      <c r="I97" s="3"/>
      <c r="J97" s="3"/>
    </row>
    <row r="98" spans="4:10" x14ac:dyDescent="0.25">
      <c r="D98" s="3"/>
      <c r="E98" s="3"/>
      <c r="F98" s="3"/>
      <c r="G98" s="3"/>
      <c r="H98" s="3"/>
      <c r="I98" s="3"/>
      <c r="J98" s="3"/>
    </row>
    <row r="99" spans="4:10" x14ac:dyDescent="0.25">
      <c r="D99" s="3"/>
      <c r="E99" s="3"/>
      <c r="F99" s="3"/>
      <c r="G99" s="3"/>
      <c r="H99" s="3"/>
      <c r="I99" s="3"/>
      <c r="J99" s="3"/>
    </row>
    <row r="100" spans="4:10" x14ac:dyDescent="0.25">
      <c r="D100" s="3"/>
      <c r="E100" s="3"/>
      <c r="F100" s="3"/>
      <c r="G100" s="3"/>
      <c r="H100" s="3"/>
      <c r="I100" s="3"/>
      <c r="J100" s="3"/>
    </row>
    <row r="101" spans="4:10" x14ac:dyDescent="0.25">
      <c r="D101" s="3"/>
      <c r="E101" s="3"/>
      <c r="F101" s="3"/>
      <c r="G101" s="3"/>
      <c r="H101" s="3"/>
      <c r="I101" s="3"/>
      <c r="J101" s="3"/>
    </row>
    <row r="102" spans="4:10" x14ac:dyDescent="0.25">
      <c r="D102" s="3"/>
      <c r="E102" s="3"/>
      <c r="F102" s="3"/>
      <c r="G102" s="3"/>
      <c r="H102" s="3"/>
      <c r="I102" s="3"/>
      <c r="J102" s="3"/>
    </row>
    <row r="103" spans="4:10" x14ac:dyDescent="0.25">
      <c r="D103" s="3"/>
      <c r="E103" s="3"/>
      <c r="F103" s="3"/>
      <c r="G103" s="3"/>
      <c r="H103" s="3"/>
      <c r="I103" s="3"/>
      <c r="J103" s="3"/>
    </row>
    <row r="104" spans="4:10" x14ac:dyDescent="0.25">
      <c r="D104" s="3"/>
      <c r="E104" s="3"/>
      <c r="F104" s="3"/>
      <c r="G104" s="3"/>
      <c r="H104" s="3"/>
      <c r="I104" s="3"/>
      <c r="J104" s="3"/>
    </row>
    <row r="105" spans="4:10" x14ac:dyDescent="0.25">
      <c r="D105" s="3"/>
      <c r="E105" s="3"/>
      <c r="F105" s="3"/>
      <c r="G105" s="3"/>
      <c r="H105" s="3"/>
      <c r="I105" s="3"/>
      <c r="J105" s="3"/>
    </row>
    <row r="106" spans="4:10" x14ac:dyDescent="0.25">
      <c r="D106" s="3"/>
      <c r="E106" s="3"/>
      <c r="F106" s="3"/>
      <c r="G106" s="3"/>
      <c r="H106" s="3"/>
      <c r="I106" s="3"/>
      <c r="J106" s="3"/>
    </row>
    <row r="107" spans="4:10" x14ac:dyDescent="0.25">
      <c r="D107" s="3"/>
      <c r="E107" s="3"/>
      <c r="F107" s="3"/>
      <c r="G107" s="3"/>
      <c r="H107" s="3"/>
      <c r="I107" s="3"/>
      <c r="J107" s="3"/>
    </row>
    <row r="108" spans="4:10" x14ac:dyDescent="0.25">
      <c r="D108" s="3"/>
      <c r="E108" s="3"/>
      <c r="F108" s="3"/>
      <c r="G108" s="3"/>
      <c r="H108" s="3"/>
      <c r="I108" s="3"/>
      <c r="J108" s="3"/>
    </row>
    <row r="109" spans="4:10" x14ac:dyDescent="0.25">
      <c r="D109" s="3"/>
      <c r="E109" s="3"/>
      <c r="F109" s="3"/>
      <c r="G109" s="3"/>
      <c r="H109" s="3"/>
      <c r="I109" s="3"/>
      <c r="J109" s="3"/>
    </row>
    <row r="110" spans="4:10" x14ac:dyDescent="0.25">
      <c r="D110" s="3"/>
      <c r="E110" s="3"/>
      <c r="F110" s="3"/>
      <c r="G110" s="3"/>
      <c r="H110" s="3"/>
      <c r="I110" s="3"/>
      <c r="J110" s="3"/>
    </row>
    <row r="111" spans="4:10" x14ac:dyDescent="0.25">
      <c r="D111" s="3"/>
      <c r="E111" s="3"/>
      <c r="F111" s="3"/>
      <c r="G111" s="3"/>
      <c r="H111" s="3"/>
      <c r="I111" s="3"/>
      <c r="J111" s="3"/>
    </row>
    <row r="112" spans="4:10" x14ac:dyDescent="0.25">
      <c r="D112" s="3"/>
      <c r="E112" s="3"/>
      <c r="F112" s="3"/>
      <c r="G112" s="3"/>
      <c r="H112" s="3"/>
      <c r="I112" s="3"/>
      <c r="J112" s="3"/>
    </row>
    <row r="113" spans="4:10" x14ac:dyDescent="0.25">
      <c r="D113" s="3"/>
      <c r="E113" s="3"/>
      <c r="F113" s="3"/>
      <c r="G113" s="3"/>
      <c r="H113" s="3"/>
      <c r="I113" s="3"/>
      <c r="J113" s="3"/>
    </row>
    <row r="114" spans="4:10" x14ac:dyDescent="0.25">
      <c r="D114" s="3"/>
      <c r="E114" s="3"/>
      <c r="F114" s="3"/>
      <c r="G114" s="3"/>
      <c r="H114" s="3"/>
      <c r="I114" s="3"/>
      <c r="J114" s="3"/>
    </row>
    <row r="115" spans="4:10" x14ac:dyDescent="0.25">
      <c r="D115" s="3"/>
      <c r="E115" s="3"/>
      <c r="F115" s="3"/>
      <c r="G115" s="3"/>
      <c r="H115" s="3"/>
      <c r="I115" s="3"/>
      <c r="J115" s="3"/>
    </row>
    <row r="116" spans="4:10" x14ac:dyDescent="0.25">
      <c r="D116" s="3"/>
      <c r="E116" s="3"/>
      <c r="F116" s="3"/>
      <c r="G116" s="3"/>
      <c r="H116" s="3"/>
      <c r="I116" s="3"/>
      <c r="J116" s="3"/>
    </row>
    <row r="117" spans="4:10" x14ac:dyDescent="0.25">
      <c r="D117" s="3"/>
      <c r="E117" s="3"/>
      <c r="F117" s="3"/>
      <c r="G117" s="3"/>
      <c r="H117" s="3"/>
      <c r="I117" s="3"/>
      <c r="J117" s="3"/>
    </row>
    <row r="118" spans="4:10" x14ac:dyDescent="0.25">
      <c r="D118" s="3"/>
      <c r="E118" s="3"/>
      <c r="F118" s="3"/>
      <c r="G118" s="3"/>
      <c r="H118" s="3"/>
      <c r="I118" s="3"/>
      <c r="J118" s="3"/>
    </row>
    <row r="119" spans="4:10" x14ac:dyDescent="0.25">
      <c r="D119" s="3"/>
      <c r="E119" s="3"/>
      <c r="F119" s="3"/>
      <c r="G119" s="3"/>
      <c r="H119" s="3"/>
      <c r="I119" s="3"/>
      <c r="J119" s="3"/>
    </row>
    <row r="120" spans="4:10" x14ac:dyDescent="0.25">
      <c r="D120" s="3"/>
      <c r="E120" s="3"/>
      <c r="F120" s="3"/>
      <c r="G120" s="3"/>
      <c r="H120" s="3"/>
      <c r="I120" s="3"/>
      <c r="J120" s="3"/>
    </row>
    <row r="121" spans="4:10" x14ac:dyDescent="0.25">
      <c r="D121" s="3"/>
      <c r="E121" s="3"/>
      <c r="F121" s="3"/>
      <c r="G121" s="3"/>
      <c r="H121" s="3"/>
      <c r="I121" s="3"/>
      <c r="J121" s="3"/>
    </row>
    <row r="122" spans="4:10" x14ac:dyDescent="0.25">
      <c r="D122" s="3"/>
      <c r="E122" s="3"/>
      <c r="F122" s="3"/>
      <c r="G122" s="3"/>
      <c r="H122" s="3"/>
      <c r="I122" s="3"/>
      <c r="J122" s="3"/>
    </row>
    <row r="123" spans="4:10" x14ac:dyDescent="0.25">
      <c r="D123" s="3"/>
      <c r="E123" s="3"/>
      <c r="F123" s="3"/>
      <c r="G123" s="3"/>
      <c r="H123" s="3"/>
      <c r="I123" s="3"/>
      <c r="J123" s="3"/>
    </row>
    <row r="124" spans="4:10" x14ac:dyDescent="0.25">
      <c r="D124" s="3"/>
      <c r="E124" s="3"/>
      <c r="F124" s="3"/>
      <c r="G124" s="3"/>
      <c r="H124" s="3"/>
      <c r="I124" s="3"/>
      <c r="J124" s="3"/>
    </row>
    <row r="125" spans="4:10" x14ac:dyDescent="0.25">
      <c r="D125" s="3"/>
      <c r="E125" s="3"/>
      <c r="F125" s="3"/>
      <c r="G125" s="3"/>
      <c r="H125" s="3"/>
      <c r="I125" s="3"/>
      <c r="J125" s="3"/>
    </row>
    <row r="126" spans="4:10" x14ac:dyDescent="0.25">
      <c r="D126" s="3"/>
      <c r="E126" s="3"/>
      <c r="F126" s="3"/>
      <c r="G126" s="3"/>
      <c r="H126" s="3"/>
      <c r="I126" s="3"/>
      <c r="J126" s="3"/>
    </row>
    <row r="127" spans="4:10" x14ac:dyDescent="0.25">
      <c r="D127" s="3"/>
      <c r="E127" s="3"/>
      <c r="F127" s="3"/>
      <c r="G127" s="3"/>
      <c r="H127" s="3"/>
      <c r="I127" s="3"/>
      <c r="J127" s="3"/>
    </row>
    <row r="128" spans="4:10" x14ac:dyDescent="0.25">
      <c r="D128" s="3"/>
      <c r="E128" s="3"/>
      <c r="F128" s="3"/>
      <c r="G128" s="3"/>
      <c r="H128" s="3"/>
      <c r="I128" s="3"/>
      <c r="J128" s="3"/>
    </row>
    <row r="129" spans="4:10" x14ac:dyDescent="0.25">
      <c r="D129" s="3"/>
      <c r="E129" s="3"/>
      <c r="F129" s="3"/>
      <c r="G129" s="3"/>
      <c r="H129" s="3"/>
      <c r="I129" s="3"/>
      <c r="J129" s="3"/>
    </row>
    <row r="130" spans="4:10" x14ac:dyDescent="0.25">
      <c r="D130" s="3"/>
      <c r="E130" s="3"/>
      <c r="F130" s="3"/>
      <c r="G130" s="3"/>
      <c r="H130" s="3"/>
      <c r="I130" s="3"/>
      <c r="J130" s="3"/>
    </row>
    <row r="131" spans="4:10" x14ac:dyDescent="0.25">
      <c r="D131" s="3"/>
      <c r="E131" s="3"/>
      <c r="F131" s="3"/>
      <c r="G131" s="3"/>
      <c r="H131" s="3"/>
      <c r="I131" s="3"/>
      <c r="J131" s="3"/>
    </row>
    <row r="132" spans="4:10" x14ac:dyDescent="0.25">
      <c r="D132" s="3"/>
      <c r="E132" s="3"/>
      <c r="F132" s="3"/>
      <c r="G132" s="3"/>
      <c r="H132" s="3"/>
      <c r="I132" s="3"/>
      <c r="J132" s="3"/>
    </row>
    <row r="133" spans="4:10" x14ac:dyDescent="0.25">
      <c r="D133" s="3"/>
      <c r="E133" s="3"/>
      <c r="F133" s="3"/>
      <c r="G133" s="3"/>
      <c r="H133" s="3"/>
      <c r="I133" s="3"/>
      <c r="J133" s="3"/>
    </row>
    <row r="134" spans="4:10" x14ac:dyDescent="0.25">
      <c r="D134" s="3"/>
      <c r="E134" s="3"/>
      <c r="F134" s="3"/>
      <c r="G134" s="3"/>
      <c r="H134" s="3"/>
      <c r="I134" s="3"/>
      <c r="J134" s="3"/>
    </row>
    <row r="135" spans="4:10" x14ac:dyDescent="0.25">
      <c r="D135" s="3"/>
      <c r="E135" s="3"/>
      <c r="F135" s="3"/>
      <c r="G135" s="3"/>
      <c r="H135" s="3"/>
      <c r="I135" s="3"/>
      <c r="J135" s="3"/>
    </row>
    <row r="136" spans="4:10" x14ac:dyDescent="0.25">
      <c r="D136" s="3"/>
      <c r="E136" s="3"/>
      <c r="F136" s="3"/>
      <c r="G136" s="3"/>
      <c r="H136" s="3"/>
      <c r="I136" s="3"/>
      <c r="J136" s="3"/>
    </row>
    <row r="137" spans="4:10" x14ac:dyDescent="0.25">
      <c r="D137" s="3"/>
      <c r="E137" s="3"/>
      <c r="F137" s="3"/>
      <c r="G137" s="3"/>
      <c r="H137" s="3"/>
      <c r="I137" s="3"/>
      <c r="J137" s="3"/>
    </row>
    <row r="138" spans="4:10" x14ac:dyDescent="0.25">
      <c r="D138" s="3"/>
      <c r="E138" s="3"/>
      <c r="F138" s="3"/>
      <c r="G138" s="3"/>
      <c r="H138" s="3"/>
      <c r="I138" s="3"/>
      <c r="J138" s="3"/>
    </row>
    <row r="139" spans="4:10" x14ac:dyDescent="0.25">
      <c r="D139" s="3"/>
      <c r="E139" s="3"/>
      <c r="F139" s="3"/>
      <c r="G139" s="3"/>
      <c r="H139" s="3"/>
      <c r="I139" s="3"/>
      <c r="J139" s="3"/>
    </row>
    <row r="140" spans="4:10" x14ac:dyDescent="0.25">
      <c r="D140" s="3"/>
      <c r="E140" s="3"/>
      <c r="F140" s="3"/>
      <c r="G140" s="3"/>
      <c r="H140" s="3"/>
      <c r="I140" s="3"/>
      <c r="J140" s="3"/>
    </row>
    <row r="141" spans="4:10" x14ac:dyDescent="0.25">
      <c r="D141" s="3"/>
      <c r="E141" s="3"/>
      <c r="F141" s="3"/>
      <c r="G141" s="3"/>
      <c r="H141" s="3"/>
      <c r="I141" s="3"/>
      <c r="J141" s="3"/>
    </row>
    <row r="142" spans="4:10" x14ac:dyDescent="0.25">
      <c r="D142" s="3"/>
      <c r="E142" s="3"/>
      <c r="F142" s="3"/>
      <c r="G142" s="3"/>
      <c r="H142" s="3"/>
      <c r="I142" s="3"/>
      <c r="J142" s="3"/>
    </row>
    <row r="143" spans="4:10" x14ac:dyDescent="0.25">
      <c r="D143" s="3"/>
      <c r="E143" s="3"/>
      <c r="F143" s="3"/>
      <c r="G143" s="3"/>
      <c r="H143" s="3"/>
      <c r="I143" s="3"/>
      <c r="J143" s="3"/>
    </row>
    <row r="144" spans="4:10" x14ac:dyDescent="0.25">
      <c r="D144" s="3"/>
      <c r="E144" s="3"/>
      <c r="F144" s="3"/>
      <c r="G144" s="3"/>
      <c r="H144" s="3"/>
      <c r="I144" s="3"/>
      <c r="J144" s="3"/>
    </row>
    <row r="145" spans="4:10" x14ac:dyDescent="0.25">
      <c r="D145" s="3"/>
      <c r="E145" s="3"/>
      <c r="F145" s="3"/>
      <c r="G145" s="3"/>
      <c r="H145" s="3"/>
      <c r="I145" s="3"/>
      <c r="J145" s="3"/>
    </row>
    <row r="146" spans="4:10" x14ac:dyDescent="0.25">
      <c r="D146" s="3"/>
      <c r="E146" s="3"/>
      <c r="F146" s="3"/>
      <c r="G146" s="3"/>
      <c r="H146" s="3"/>
      <c r="I146" s="3"/>
      <c r="J146" s="3"/>
    </row>
    <row r="147" spans="4:10" x14ac:dyDescent="0.25">
      <c r="D147" s="3"/>
      <c r="E147" s="3"/>
      <c r="F147" s="3"/>
      <c r="G147" s="3"/>
      <c r="H147" s="3"/>
      <c r="I147" s="3"/>
      <c r="J147" s="3"/>
    </row>
    <row r="148" spans="4:10" x14ac:dyDescent="0.25">
      <c r="D148" s="3"/>
      <c r="E148" s="3"/>
      <c r="F148" s="3"/>
      <c r="G148" s="3"/>
      <c r="H148" s="3"/>
      <c r="I148" s="3"/>
      <c r="J148" s="3"/>
    </row>
    <row r="149" spans="4:10" x14ac:dyDescent="0.25">
      <c r="D149" s="3"/>
      <c r="E149" s="3"/>
      <c r="F149" s="3"/>
      <c r="G149" s="3"/>
      <c r="H149" s="3"/>
      <c r="I149" s="3"/>
      <c r="J149" s="3"/>
    </row>
    <row r="150" spans="4:10" x14ac:dyDescent="0.25">
      <c r="D150" s="3"/>
      <c r="E150" s="3"/>
      <c r="F150" s="3"/>
      <c r="G150" s="3"/>
      <c r="H150" s="3"/>
      <c r="I150" s="3"/>
      <c r="J150" s="3"/>
    </row>
    <row r="151" spans="4:10" x14ac:dyDescent="0.25">
      <c r="D151" s="3"/>
      <c r="E151" s="3"/>
      <c r="F151" s="3"/>
      <c r="G151" s="3"/>
      <c r="H151" s="3"/>
      <c r="I151" s="3"/>
      <c r="J151" s="3"/>
    </row>
    <row r="152" spans="4:10" x14ac:dyDescent="0.25">
      <c r="D152" s="3"/>
      <c r="E152" s="3"/>
      <c r="F152" s="3"/>
      <c r="G152" s="3"/>
      <c r="H152" s="3"/>
      <c r="I152" s="3"/>
      <c r="J152" s="3"/>
    </row>
    <row r="153" spans="4:10" x14ac:dyDescent="0.25">
      <c r="D153" s="3"/>
      <c r="E153" s="3"/>
      <c r="F153" s="3"/>
      <c r="G153" s="3"/>
      <c r="H153" s="3"/>
      <c r="I153" s="3"/>
      <c r="J153" s="3"/>
    </row>
    <row r="154" spans="4:10" x14ac:dyDescent="0.25">
      <c r="D154" s="3"/>
      <c r="E154" s="3"/>
      <c r="F154" s="3"/>
      <c r="G154" s="3"/>
      <c r="H154" s="3"/>
      <c r="I154" s="3"/>
      <c r="J154" s="3"/>
    </row>
    <row r="155" spans="4:10" x14ac:dyDescent="0.25">
      <c r="D155" s="3"/>
      <c r="E155" s="3"/>
      <c r="F155" s="3"/>
      <c r="G155" s="3"/>
      <c r="H155" s="3"/>
      <c r="I155" s="3"/>
      <c r="J155" s="3"/>
    </row>
    <row r="156" spans="4:10" x14ac:dyDescent="0.25">
      <c r="D156" s="3"/>
      <c r="E156" s="3"/>
      <c r="F156" s="3"/>
      <c r="G156" s="3"/>
      <c r="H156" s="3"/>
      <c r="I156" s="3"/>
      <c r="J156" s="3"/>
    </row>
    <row r="157" spans="4:10" x14ac:dyDescent="0.25">
      <c r="D157" s="3"/>
      <c r="E157" s="3"/>
      <c r="F157" s="3"/>
      <c r="G157" s="3"/>
      <c r="H157" s="3"/>
      <c r="I157" s="3"/>
      <c r="J157" s="3"/>
    </row>
    <row r="158" spans="4:10" x14ac:dyDescent="0.25">
      <c r="D158" s="3"/>
      <c r="E158" s="3"/>
      <c r="F158" s="3"/>
      <c r="G158" s="3"/>
      <c r="H158" s="3"/>
      <c r="I158" s="3"/>
      <c r="J158" s="3"/>
    </row>
    <row r="159" spans="4:10" x14ac:dyDescent="0.25">
      <c r="D159" s="3"/>
      <c r="E159" s="3"/>
      <c r="F159" s="3"/>
      <c r="G159" s="3"/>
      <c r="H159" s="3"/>
      <c r="I159" s="3"/>
      <c r="J159" s="3"/>
    </row>
    <row r="160" spans="4:10" x14ac:dyDescent="0.25">
      <c r="D160" s="3"/>
      <c r="E160" s="3"/>
      <c r="F160" s="3"/>
      <c r="G160" s="3"/>
      <c r="H160" s="3"/>
      <c r="I160" s="3"/>
      <c r="J160" s="3"/>
    </row>
    <row r="161" spans="4:10" x14ac:dyDescent="0.25">
      <c r="D161" s="3"/>
      <c r="E161" s="3"/>
      <c r="F161" s="3"/>
      <c r="G161" s="3"/>
      <c r="H161" s="3"/>
      <c r="I161" s="3"/>
      <c r="J161" s="3"/>
    </row>
    <row r="162" spans="4:10" x14ac:dyDescent="0.25">
      <c r="D162" s="3"/>
      <c r="E162" s="3"/>
      <c r="F162" s="3"/>
      <c r="G162" s="3"/>
      <c r="H162" s="3"/>
      <c r="I162" s="3"/>
      <c r="J162" s="3"/>
    </row>
    <row r="163" spans="4:10" x14ac:dyDescent="0.25">
      <c r="D163" s="3"/>
      <c r="E163" s="3"/>
      <c r="F163" s="3"/>
      <c r="G163" s="3"/>
      <c r="H163" s="3"/>
      <c r="I163" s="3"/>
      <c r="J163" s="3"/>
    </row>
    <row r="164" spans="4:10" x14ac:dyDescent="0.25">
      <c r="D164" s="3"/>
      <c r="E164" s="3"/>
      <c r="F164" s="3"/>
      <c r="G164" s="3"/>
      <c r="H164" s="3"/>
      <c r="I164" s="3"/>
      <c r="J164" s="3"/>
    </row>
    <row r="165" spans="4:10" x14ac:dyDescent="0.25">
      <c r="D165" s="3"/>
      <c r="E165" s="3"/>
      <c r="F165" s="3"/>
      <c r="G165" s="3"/>
      <c r="H165" s="3"/>
      <c r="I165" s="3"/>
      <c r="J165" s="3"/>
    </row>
    <row r="166" spans="4:10" x14ac:dyDescent="0.25">
      <c r="D166" s="3"/>
      <c r="E166" s="3"/>
      <c r="F166" s="3"/>
      <c r="G166" s="3"/>
      <c r="H166" s="3"/>
      <c r="I166" s="3"/>
      <c r="J166" s="3"/>
    </row>
    <row r="167" spans="4:10" x14ac:dyDescent="0.25">
      <c r="D167" s="3"/>
      <c r="E167" s="3"/>
      <c r="F167" s="3"/>
      <c r="G167" s="3"/>
      <c r="H167" s="3"/>
      <c r="I167" s="3"/>
      <c r="J167" s="3"/>
    </row>
    <row r="168" spans="4:10" x14ac:dyDescent="0.25">
      <c r="D168" s="3"/>
      <c r="E168" s="3"/>
      <c r="F168" s="3"/>
      <c r="G168" s="3"/>
      <c r="H168" s="3"/>
      <c r="I168" s="3"/>
      <c r="J168" s="3"/>
    </row>
    <row r="169" spans="4:10" x14ac:dyDescent="0.25">
      <c r="D169" s="3"/>
      <c r="E169" s="3"/>
      <c r="F169" s="3"/>
      <c r="G169" s="3"/>
      <c r="H169" s="3"/>
      <c r="I169" s="3"/>
      <c r="J169" s="3"/>
    </row>
    <row r="170" spans="4:10" x14ac:dyDescent="0.25">
      <c r="D170" s="3"/>
      <c r="E170" s="3"/>
      <c r="F170" s="3"/>
      <c r="G170" s="3"/>
      <c r="H170" s="3"/>
      <c r="I170" s="3"/>
      <c r="J170" s="3"/>
    </row>
    <row r="171" spans="4:10" x14ac:dyDescent="0.25">
      <c r="D171" s="3"/>
      <c r="E171" s="3"/>
      <c r="F171" s="3"/>
      <c r="G171" s="3"/>
      <c r="H171" s="3"/>
      <c r="I171" s="3"/>
      <c r="J171" s="3"/>
    </row>
    <row r="172" spans="4:10" x14ac:dyDescent="0.25">
      <c r="D172" s="3"/>
      <c r="E172" s="3"/>
      <c r="F172" s="3"/>
      <c r="G172" s="3"/>
      <c r="H172" s="3"/>
      <c r="I172" s="3"/>
      <c r="J172" s="3"/>
    </row>
    <row r="173" spans="4:10" x14ac:dyDescent="0.25">
      <c r="D173" s="3"/>
      <c r="E173" s="3"/>
      <c r="F173" s="3"/>
      <c r="G173" s="3"/>
      <c r="H173" s="3"/>
      <c r="I173" s="3"/>
      <c r="J173" s="3"/>
    </row>
    <row r="174" spans="4:10" x14ac:dyDescent="0.25">
      <c r="D174" s="3"/>
      <c r="E174" s="3"/>
      <c r="F174" s="3"/>
      <c r="G174" s="3"/>
      <c r="H174" s="3"/>
      <c r="I174" s="3"/>
      <c r="J174" s="3"/>
    </row>
    <row r="175" spans="4:10" x14ac:dyDescent="0.25">
      <c r="D175" s="3"/>
      <c r="E175" s="3"/>
      <c r="F175" s="3"/>
      <c r="G175" s="3"/>
      <c r="H175" s="3"/>
      <c r="I175" s="3"/>
      <c r="J175" s="3"/>
    </row>
    <row r="176" spans="4:10" x14ac:dyDescent="0.25">
      <c r="D176" s="3"/>
      <c r="E176" s="3"/>
      <c r="F176" s="3"/>
      <c r="G176" s="3"/>
      <c r="H176" s="3"/>
      <c r="I176" s="3"/>
      <c r="J176" s="3"/>
    </row>
    <row r="177" spans="4:10" x14ac:dyDescent="0.25">
      <c r="D177" s="3"/>
      <c r="E177" s="3"/>
      <c r="F177" s="3"/>
      <c r="G177" s="3"/>
      <c r="H177" s="3"/>
      <c r="I177" s="3"/>
      <c r="J177" s="3"/>
    </row>
    <row r="178" spans="4:10" x14ac:dyDescent="0.25">
      <c r="D178" s="3"/>
      <c r="E178" s="3"/>
      <c r="F178" s="3"/>
      <c r="G178" s="3"/>
      <c r="H178" s="3"/>
      <c r="I178" s="3"/>
      <c r="J178" s="3"/>
    </row>
    <row r="179" spans="4:10" x14ac:dyDescent="0.25">
      <c r="D179" s="3"/>
      <c r="E179" s="3"/>
      <c r="F179" s="3"/>
      <c r="G179" s="3"/>
      <c r="H179" s="3"/>
      <c r="I179" s="3"/>
      <c r="J179" s="3"/>
    </row>
    <row r="180" spans="4:10" x14ac:dyDescent="0.25">
      <c r="D180" s="3"/>
      <c r="E180" s="3"/>
      <c r="F180" s="3"/>
      <c r="G180" s="3"/>
      <c r="H180" s="3"/>
      <c r="I180" s="3"/>
      <c r="J180" s="3"/>
    </row>
    <row r="181" spans="4:10" x14ac:dyDescent="0.25">
      <c r="D181" s="3"/>
      <c r="E181" s="3"/>
      <c r="F181" s="3"/>
      <c r="G181" s="3"/>
      <c r="H181" s="3"/>
      <c r="I181" s="3"/>
      <c r="J181" s="3"/>
    </row>
    <row r="182" spans="4:10" x14ac:dyDescent="0.25">
      <c r="D182" s="3"/>
      <c r="E182" s="3"/>
      <c r="F182" s="3"/>
      <c r="G182" s="3"/>
      <c r="H182" s="3"/>
      <c r="I182" s="3"/>
      <c r="J182" s="3"/>
    </row>
    <row r="183" spans="4:10" x14ac:dyDescent="0.25">
      <c r="D183" s="3"/>
      <c r="E183" s="3"/>
      <c r="F183" s="3"/>
      <c r="G183" s="3"/>
      <c r="H183" s="3"/>
      <c r="I183" s="3"/>
      <c r="J183" s="3"/>
    </row>
    <row r="184" spans="4:10" x14ac:dyDescent="0.25">
      <c r="D184" s="3"/>
      <c r="E184" s="3"/>
      <c r="F184" s="3"/>
      <c r="G184" s="3"/>
      <c r="H184" s="3"/>
      <c r="I184" s="3"/>
      <c r="J184" s="3"/>
    </row>
    <row r="185" spans="4:10" x14ac:dyDescent="0.25">
      <c r="D185" s="3"/>
      <c r="E185" s="3"/>
      <c r="F185" s="3"/>
      <c r="G185" s="3"/>
      <c r="H185" s="3"/>
      <c r="I185" s="3"/>
      <c r="J185" s="3"/>
    </row>
    <row r="186" spans="4:10" x14ac:dyDescent="0.25">
      <c r="D186" s="3"/>
      <c r="E186" s="3"/>
      <c r="F186" s="3"/>
      <c r="G186" s="3"/>
      <c r="H186" s="3"/>
      <c r="I186" s="3"/>
      <c r="J186" s="3"/>
    </row>
    <row r="187" spans="4:10" x14ac:dyDescent="0.25">
      <c r="D187" s="3"/>
      <c r="E187" s="3"/>
      <c r="F187" s="3"/>
      <c r="G187" s="3"/>
      <c r="H187" s="3"/>
      <c r="I187" s="3"/>
      <c r="J187" s="3"/>
    </row>
    <row r="188" spans="4:10" x14ac:dyDescent="0.25">
      <c r="D188" s="3"/>
      <c r="E188" s="3"/>
      <c r="F188" s="3"/>
      <c r="G188" s="3"/>
      <c r="H188" s="3"/>
      <c r="I188" s="3"/>
      <c r="J188" s="3"/>
    </row>
    <row r="189" spans="4:10" x14ac:dyDescent="0.25">
      <c r="D189" s="3"/>
      <c r="E189" s="3"/>
      <c r="F189" s="3"/>
      <c r="G189" s="3"/>
      <c r="H189" s="3"/>
      <c r="I189" s="3"/>
      <c r="J189" s="3"/>
    </row>
    <row r="190" spans="4:10" x14ac:dyDescent="0.25">
      <c r="D190" s="3"/>
      <c r="E190" s="3"/>
      <c r="F190" s="3"/>
      <c r="G190" s="3"/>
      <c r="H190" s="3"/>
      <c r="I190" s="3"/>
      <c r="J190" s="3"/>
    </row>
    <row r="191" spans="4:10" x14ac:dyDescent="0.25">
      <c r="D191" s="3"/>
      <c r="E191" s="3"/>
      <c r="F191" s="3"/>
      <c r="G191" s="3"/>
      <c r="H191" s="3"/>
      <c r="I191" s="3"/>
      <c r="J191" s="3"/>
    </row>
    <row r="192" spans="4:10" x14ac:dyDescent="0.25">
      <c r="D192" s="3"/>
      <c r="E192" s="3"/>
      <c r="F192" s="3"/>
      <c r="G192" s="3"/>
      <c r="H192" s="3"/>
      <c r="I192" s="3"/>
      <c r="J192" s="3"/>
    </row>
    <row r="193" spans="4:10" x14ac:dyDescent="0.25">
      <c r="D193" s="3"/>
      <c r="E193" s="3"/>
      <c r="F193" s="3"/>
      <c r="G193" s="3"/>
      <c r="H193" s="3"/>
      <c r="I193" s="3"/>
      <c r="J193" s="3"/>
    </row>
    <row r="194" spans="4:10" x14ac:dyDescent="0.25">
      <c r="D194" s="3"/>
      <c r="E194" s="3"/>
      <c r="F194" s="3"/>
      <c r="G194" s="3"/>
      <c r="H194" s="3"/>
      <c r="I194" s="3"/>
      <c r="J194" s="3"/>
    </row>
    <row r="195" spans="4:10" x14ac:dyDescent="0.25">
      <c r="D195" s="3"/>
      <c r="E195" s="3"/>
      <c r="F195" s="3"/>
      <c r="G195" s="3"/>
      <c r="H195" s="3"/>
      <c r="I195" s="3"/>
      <c r="J195" s="3"/>
    </row>
    <row r="196" spans="4:10" x14ac:dyDescent="0.25">
      <c r="D196" s="3"/>
      <c r="E196" s="3"/>
      <c r="F196" s="3"/>
      <c r="G196" s="3"/>
      <c r="H196" s="3"/>
      <c r="I196" s="3"/>
      <c r="J196" s="3"/>
    </row>
    <row r="197" spans="4:10" x14ac:dyDescent="0.25">
      <c r="D197" s="3"/>
      <c r="E197" s="3"/>
      <c r="F197" s="3"/>
      <c r="G197" s="3"/>
      <c r="H197" s="3"/>
      <c r="I197" s="3"/>
      <c r="J197" s="3"/>
    </row>
    <row r="198" spans="4:10" x14ac:dyDescent="0.25">
      <c r="D198" s="3"/>
      <c r="E198" s="3"/>
      <c r="F198" s="3"/>
      <c r="G198" s="3"/>
      <c r="H198" s="3"/>
      <c r="I198" s="3"/>
      <c r="J198" s="3"/>
    </row>
    <row r="199" spans="4:10" x14ac:dyDescent="0.25">
      <c r="D199" s="3"/>
      <c r="E199" s="3"/>
      <c r="F199" s="3"/>
      <c r="G199" s="3"/>
      <c r="H199" s="3"/>
      <c r="I199" s="3"/>
      <c r="J199" s="3"/>
    </row>
    <row r="200" spans="4:10" x14ac:dyDescent="0.25">
      <c r="D200" s="3"/>
      <c r="E200" s="3"/>
      <c r="F200" s="3"/>
      <c r="G200" s="3"/>
      <c r="H200" s="3"/>
      <c r="I200" s="3"/>
      <c r="J200" s="3"/>
    </row>
    <row r="201" spans="4:10" x14ac:dyDescent="0.25">
      <c r="D201" s="3"/>
      <c r="E201" s="3"/>
      <c r="F201" s="3"/>
      <c r="G201" s="3"/>
      <c r="H201" s="3"/>
      <c r="I201" s="3"/>
      <c r="J201" s="3"/>
    </row>
    <row r="202" spans="4:10" x14ac:dyDescent="0.25">
      <c r="D202" s="3"/>
      <c r="E202" s="3"/>
      <c r="F202" s="3"/>
      <c r="G202" s="3"/>
      <c r="H202" s="3"/>
      <c r="I202" s="3"/>
      <c r="J202" s="3"/>
    </row>
    <row r="203" spans="4:10" x14ac:dyDescent="0.25">
      <c r="D203" s="3"/>
      <c r="E203" s="3"/>
      <c r="F203" s="3"/>
      <c r="G203" s="3"/>
      <c r="H203" s="3"/>
      <c r="I203" s="3"/>
      <c r="J203" s="3"/>
    </row>
    <row r="204" spans="4:10" x14ac:dyDescent="0.25">
      <c r="D204" s="3"/>
      <c r="E204" s="3"/>
      <c r="F204" s="3"/>
      <c r="G204" s="3"/>
      <c r="H204" s="3"/>
      <c r="I204" s="3"/>
      <c r="J204" s="3"/>
    </row>
    <row r="205" spans="4:10" x14ac:dyDescent="0.25">
      <c r="D205" s="3"/>
      <c r="E205" s="3"/>
      <c r="F205" s="3"/>
      <c r="G205" s="3"/>
      <c r="H205" s="3"/>
      <c r="I205" s="3"/>
      <c r="J205" s="3"/>
    </row>
    <row r="206" spans="4:10" x14ac:dyDescent="0.25">
      <c r="D206" s="3"/>
      <c r="E206" s="3"/>
      <c r="F206" s="3"/>
      <c r="G206" s="3"/>
      <c r="H206" s="3"/>
      <c r="I206" s="3"/>
      <c r="J206" s="3"/>
    </row>
    <row r="207" spans="4:10" x14ac:dyDescent="0.25">
      <c r="D207" s="3"/>
      <c r="E207" s="3"/>
      <c r="F207" s="3"/>
      <c r="G207" s="3"/>
      <c r="H207" s="3"/>
      <c r="I207" s="3"/>
      <c r="J207" s="3"/>
    </row>
    <row r="208" spans="4:10" x14ac:dyDescent="0.25">
      <c r="D208" s="3"/>
      <c r="E208" s="3"/>
      <c r="F208" s="3"/>
      <c r="G208" s="3"/>
      <c r="H208" s="3"/>
      <c r="I208" s="3"/>
      <c r="J208" s="3"/>
    </row>
    <row r="209" spans="4:10" x14ac:dyDescent="0.25">
      <c r="D209" s="3"/>
      <c r="E209" s="3"/>
      <c r="F209" s="3"/>
      <c r="G209" s="3"/>
      <c r="H209" s="3"/>
      <c r="I209" s="3"/>
      <c r="J209" s="3"/>
    </row>
    <row r="210" spans="4:10" x14ac:dyDescent="0.25">
      <c r="D210" s="3"/>
      <c r="E210" s="3"/>
      <c r="F210" s="3"/>
      <c r="G210" s="3"/>
      <c r="H210" s="3"/>
      <c r="I210" s="3"/>
      <c r="J210" s="3"/>
    </row>
    <row r="211" spans="4:10" x14ac:dyDescent="0.25">
      <c r="D211" s="3"/>
      <c r="E211" s="3"/>
      <c r="F211" s="3"/>
      <c r="G211" s="3"/>
      <c r="H211" s="3"/>
      <c r="I211" s="3"/>
      <c r="J211" s="3"/>
    </row>
    <row r="212" spans="4:10" x14ac:dyDescent="0.25">
      <c r="D212" s="3"/>
      <c r="E212" s="3"/>
      <c r="F212" s="3"/>
      <c r="G212" s="3"/>
      <c r="H212" s="3"/>
      <c r="I212" s="3"/>
      <c r="J212" s="3"/>
    </row>
    <row r="213" spans="4:10" x14ac:dyDescent="0.25">
      <c r="D213" s="3"/>
      <c r="E213" s="3"/>
      <c r="F213" s="3"/>
      <c r="G213" s="3"/>
      <c r="H213" s="3"/>
      <c r="I213" s="3"/>
      <c r="J213" s="3"/>
    </row>
    <row r="214" spans="4:10" x14ac:dyDescent="0.25">
      <c r="D214" s="3"/>
      <c r="E214" s="3"/>
      <c r="F214" s="3"/>
      <c r="G214" s="3"/>
      <c r="H214" s="3"/>
      <c r="I214" s="3"/>
      <c r="J214" s="3"/>
    </row>
    <row r="215" spans="4:10" x14ac:dyDescent="0.25">
      <c r="D215" s="3"/>
      <c r="E215" s="3"/>
      <c r="F215" s="3"/>
      <c r="G215" s="3"/>
      <c r="H215" s="3"/>
      <c r="I215" s="3"/>
      <c r="J215" s="3"/>
    </row>
    <row r="216" spans="4:10" x14ac:dyDescent="0.25">
      <c r="D216" s="3"/>
      <c r="E216" s="3"/>
      <c r="F216" s="3"/>
      <c r="G216" s="3"/>
      <c r="H216" s="3"/>
      <c r="I216" s="3"/>
      <c r="J216" s="3"/>
    </row>
    <row r="217" spans="4:10" x14ac:dyDescent="0.25">
      <c r="D217" s="3"/>
      <c r="E217" s="3"/>
      <c r="F217" s="3"/>
      <c r="G217" s="3"/>
      <c r="H217" s="3"/>
      <c r="I217" s="3"/>
      <c r="J217" s="3"/>
    </row>
    <row r="218" spans="4:10" x14ac:dyDescent="0.25">
      <c r="D218" s="3"/>
      <c r="E218" s="3"/>
      <c r="F218" s="3"/>
      <c r="G218" s="3"/>
      <c r="H218" s="3"/>
      <c r="I218" s="3"/>
      <c r="J218" s="3"/>
    </row>
    <row r="219" spans="4:10" x14ac:dyDescent="0.25">
      <c r="D219" s="3"/>
      <c r="E219" s="3"/>
      <c r="F219" s="3"/>
      <c r="G219" s="3"/>
      <c r="H219" s="3"/>
      <c r="I219" s="3"/>
      <c r="J219" s="3"/>
    </row>
    <row r="220" spans="4:10" x14ac:dyDescent="0.25">
      <c r="D220" s="3"/>
      <c r="E220" s="3"/>
      <c r="F220" s="3"/>
      <c r="G220" s="3"/>
      <c r="H220" s="3"/>
      <c r="I220" s="3"/>
      <c r="J220" s="3"/>
    </row>
    <row r="221" spans="4:10" x14ac:dyDescent="0.25">
      <c r="D221" s="3"/>
      <c r="E221" s="3"/>
      <c r="F221" s="3"/>
      <c r="G221" s="3"/>
      <c r="H221" s="3"/>
      <c r="I221" s="3"/>
      <c r="J221" s="3"/>
    </row>
    <row r="222" spans="4:10" x14ac:dyDescent="0.25">
      <c r="D222" s="3"/>
      <c r="E222" s="3"/>
      <c r="F222" s="3"/>
      <c r="G222" s="3"/>
      <c r="H222" s="3"/>
      <c r="I222" s="3"/>
      <c r="J222" s="3"/>
    </row>
    <row r="223" spans="4:10" x14ac:dyDescent="0.25">
      <c r="D223" s="3"/>
      <c r="E223" s="3"/>
      <c r="F223" s="3"/>
      <c r="G223" s="3"/>
      <c r="H223" s="3"/>
      <c r="I223" s="3"/>
      <c r="J223" s="3"/>
    </row>
    <row r="224" spans="4:10" x14ac:dyDescent="0.25">
      <c r="D224" s="3"/>
      <c r="E224" s="3"/>
      <c r="F224" s="3"/>
      <c r="G224" s="3"/>
      <c r="H224" s="3"/>
      <c r="I224" s="3"/>
      <c r="J224" s="3"/>
    </row>
  </sheetData>
  <sortState ref="B7:N45">
    <sortCondition descending="1" ref="N7:N45"/>
  </sortState>
  <mergeCells count="6">
    <mergeCell ref="D5:N5"/>
    <mergeCell ref="A1:C1"/>
    <mergeCell ref="D1:J3"/>
    <mergeCell ref="A2:C2"/>
    <mergeCell ref="A4:C4"/>
    <mergeCell ref="D4:N4"/>
  </mergeCells>
  <conditionalFormatting sqref="O7:O60">
    <cfRule type="containsText" dxfId="7" priority="1" operator="containsText" text="CLASIFICADO A COPETENCIAS FEI">
      <formula>NOT(ISERROR(SEARCH("CLASIFICADO A COPETENCIAS FEI",O7)))</formula>
    </cfRule>
  </conditionalFormatting>
  <pageMargins left="0.7" right="0.7" top="0.75" bottom="0.75" header="0.3" footer="0.3"/>
  <pageSetup scale="30" orientation="portrait" horizontalDpi="4294967293" verticalDpi="300" r:id="rId1"/>
  <rowBreaks count="1" manualBreakCount="1">
    <brk id="60" min="1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theme="0" tint="-0.249977111117893"/>
  </sheetPr>
  <dimension ref="A1:O238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P27" sqref="P27"/>
    </sheetView>
  </sheetViews>
  <sheetFormatPr baseColWidth="10" defaultColWidth="11.42578125" defaultRowHeight="15" x14ac:dyDescent="0.25"/>
  <cols>
    <col min="1" max="1" width="5.28515625" customWidth="1"/>
    <col min="2" max="2" width="7.7109375" customWidth="1"/>
    <col min="3" max="3" width="38.7109375" bestFit="1" customWidth="1"/>
    <col min="4" max="9" width="9.7109375" customWidth="1"/>
    <col min="10" max="10" width="13.42578125" customWidth="1"/>
    <col min="11" max="13" width="11.85546875" customWidth="1"/>
    <col min="14" max="14" width="16.42578125" customWidth="1"/>
    <col min="15" max="15" width="5.42578125" customWidth="1"/>
  </cols>
  <sheetData>
    <row r="1" spans="1:15" ht="18.75" x14ac:dyDescent="0.3">
      <c r="A1" s="165" t="s">
        <v>54</v>
      </c>
      <c r="B1" s="166"/>
      <c r="C1" s="167"/>
      <c r="D1" s="161"/>
      <c r="E1" s="161"/>
      <c r="F1" s="161"/>
      <c r="G1" s="161"/>
      <c r="H1" s="161"/>
      <c r="I1" s="161"/>
      <c r="J1" s="161"/>
      <c r="N1" s="5"/>
    </row>
    <row r="2" spans="1:15" ht="18.75" x14ac:dyDescent="0.3">
      <c r="A2" s="162" t="s">
        <v>232</v>
      </c>
      <c r="B2" s="163"/>
      <c r="C2" s="164"/>
      <c r="D2" s="161"/>
      <c r="E2" s="161"/>
      <c r="F2" s="161"/>
      <c r="G2" s="161"/>
      <c r="H2" s="161"/>
      <c r="I2" s="161"/>
      <c r="J2" s="161"/>
      <c r="N2" s="5"/>
    </row>
    <row r="3" spans="1:15" s="5" customFormat="1" ht="15.75" thickBot="1" x14ac:dyDescent="0.3">
      <c r="D3" s="161"/>
      <c r="E3" s="161"/>
      <c r="F3" s="161"/>
      <c r="G3" s="161"/>
      <c r="H3" s="161"/>
      <c r="I3" s="161"/>
      <c r="J3" s="161"/>
    </row>
    <row r="4" spans="1:15" ht="15.75" thickBot="1" x14ac:dyDescent="0.3">
      <c r="A4" s="176" t="s">
        <v>233</v>
      </c>
      <c r="B4" s="177"/>
      <c r="C4" s="178"/>
      <c r="D4" s="179" t="s">
        <v>55</v>
      </c>
      <c r="E4" s="180"/>
      <c r="F4" s="180"/>
      <c r="G4" s="180"/>
      <c r="H4" s="180"/>
      <c r="I4" s="180"/>
      <c r="J4" s="180"/>
      <c r="K4" s="180"/>
      <c r="L4" s="180"/>
      <c r="M4" s="180"/>
      <c r="N4" s="181"/>
    </row>
    <row r="5" spans="1:15" ht="15.75" x14ac:dyDescent="0.25">
      <c r="A5" s="44"/>
      <c r="B5" s="43"/>
      <c r="C5" s="25"/>
      <c r="D5" s="173">
        <v>2013</v>
      </c>
      <c r="E5" s="174"/>
      <c r="F5" s="174"/>
      <c r="G5" s="174"/>
      <c r="H5" s="174"/>
      <c r="I5" s="174"/>
      <c r="J5" s="174"/>
      <c r="K5" s="174"/>
      <c r="L5" s="174"/>
      <c r="M5" s="174"/>
      <c r="N5" s="175"/>
    </row>
    <row r="6" spans="1:15" x14ac:dyDescent="0.25">
      <c r="A6" s="10"/>
      <c r="B6" s="28" t="s">
        <v>5</v>
      </c>
      <c r="C6" s="87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86</v>
      </c>
      <c r="J6" s="2" t="s">
        <v>199</v>
      </c>
      <c r="K6" s="2" t="s">
        <v>200</v>
      </c>
      <c r="L6" s="2" t="s">
        <v>201</v>
      </c>
      <c r="M6" s="2" t="s">
        <v>202</v>
      </c>
      <c r="N6" s="27" t="s">
        <v>12</v>
      </c>
    </row>
    <row r="7" spans="1:15" x14ac:dyDescent="0.25">
      <c r="A7" s="36">
        <v>2</v>
      </c>
      <c r="B7" s="61" t="s">
        <v>116</v>
      </c>
      <c r="C7" s="8" t="s">
        <v>305</v>
      </c>
      <c r="D7" s="60"/>
      <c r="E7" s="21"/>
      <c r="F7" s="57">
        <v>156.161</v>
      </c>
      <c r="G7" s="21"/>
      <c r="H7" s="57"/>
      <c r="I7" s="21"/>
      <c r="J7" s="21"/>
      <c r="K7" s="21"/>
      <c r="L7" s="57">
        <v>180.166</v>
      </c>
      <c r="M7" s="57">
        <f>164.606*2</f>
        <v>329.21199999999999</v>
      </c>
      <c r="N7" s="58">
        <f>SUM(D7:M7)</f>
        <v>665.53899999999999</v>
      </c>
      <c r="O7" s="19"/>
    </row>
    <row r="8" spans="1:15" x14ac:dyDescent="0.25">
      <c r="A8" s="36">
        <v>1</v>
      </c>
      <c r="B8" s="98">
        <v>226</v>
      </c>
      <c r="C8" s="8" t="s">
        <v>352</v>
      </c>
      <c r="D8" s="60"/>
      <c r="E8" s="22">
        <v>88</v>
      </c>
      <c r="F8" s="22"/>
      <c r="G8" s="22">
        <v>126</v>
      </c>
      <c r="H8" s="57"/>
      <c r="I8" s="21"/>
      <c r="J8" s="136">
        <v>72.47</v>
      </c>
      <c r="K8" s="21">
        <v>135.6</v>
      </c>
      <c r="L8" s="57"/>
      <c r="M8" s="57">
        <f>156.3757*2</f>
        <v>312.75139999999999</v>
      </c>
      <c r="N8" s="58">
        <f>+E8+G8+K8+M8</f>
        <v>662.35140000000001</v>
      </c>
      <c r="O8" s="19"/>
    </row>
    <row r="9" spans="1:15" x14ac:dyDescent="0.25">
      <c r="A9" s="36">
        <v>3</v>
      </c>
      <c r="B9" s="20" t="s">
        <v>40</v>
      </c>
      <c r="C9" s="8" t="s">
        <v>204</v>
      </c>
      <c r="D9" s="60">
        <v>80.954000000000008</v>
      </c>
      <c r="E9" s="21"/>
      <c r="F9" s="21"/>
      <c r="G9" s="21"/>
      <c r="H9" s="131">
        <v>75.801599999999993</v>
      </c>
      <c r="I9" s="21">
        <v>84</v>
      </c>
      <c r="J9" s="120">
        <v>56.36</v>
      </c>
      <c r="K9" s="21"/>
      <c r="L9" s="57">
        <v>79.697399999999988</v>
      </c>
      <c r="M9" s="57">
        <f>79.6974*2</f>
        <v>159.3948</v>
      </c>
      <c r="N9" s="58">
        <f>+D9+M9+I9+L9</f>
        <v>404.0462</v>
      </c>
      <c r="O9" s="19"/>
    </row>
    <row r="10" spans="1:15" x14ac:dyDescent="0.25">
      <c r="A10" s="36">
        <v>4</v>
      </c>
      <c r="B10" s="61">
        <v>236</v>
      </c>
      <c r="C10" s="8" t="s">
        <v>381</v>
      </c>
      <c r="D10" s="23"/>
      <c r="E10" s="21"/>
      <c r="F10" s="21"/>
      <c r="G10" s="21">
        <v>168</v>
      </c>
      <c r="H10" s="57"/>
      <c r="I10" s="21">
        <v>166</v>
      </c>
      <c r="J10" s="21"/>
      <c r="K10" s="21"/>
      <c r="L10" s="57"/>
      <c r="M10" s="57"/>
      <c r="N10" s="58">
        <f t="shared" ref="N10:N41" si="0">SUM(D10:M10)</f>
        <v>334</v>
      </c>
      <c r="O10" s="19"/>
    </row>
    <row r="11" spans="1:15" x14ac:dyDescent="0.25">
      <c r="A11" s="36">
        <v>5</v>
      </c>
      <c r="B11" s="20" t="s">
        <v>243</v>
      </c>
      <c r="C11" s="8" t="s">
        <v>244</v>
      </c>
      <c r="D11" s="60">
        <v>160.06</v>
      </c>
      <c r="E11" s="62"/>
      <c r="F11" s="62"/>
      <c r="G11" s="21"/>
      <c r="H11" s="57"/>
      <c r="I11" s="21"/>
      <c r="J11" s="21"/>
      <c r="K11" s="21"/>
      <c r="L11" s="57">
        <v>171.15769999999998</v>
      </c>
      <c r="M11" s="57"/>
      <c r="N11" s="58">
        <f t="shared" si="0"/>
        <v>331.21769999999998</v>
      </c>
      <c r="O11" s="19"/>
    </row>
    <row r="12" spans="1:15" x14ac:dyDescent="0.25">
      <c r="A12" s="36">
        <v>6</v>
      </c>
      <c r="B12" s="74" t="s">
        <v>242</v>
      </c>
      <c r="C12" s="8" t="s">
        <v>207</v>
      </c>
      <c r="D12" s="60">
        <v>90.478000000000009</v>
      </c>
      <c r="E12" s="21"/>
      <c r="F12" s="21">
        <v>164.38</v>
      </c>
      <c r="G12" s="21"/>
      <c r="H12" s="57"/>
      <c r="I12" s="21"/>
      <c r="J12" s="21"/>
      <c r="K12" s="21"/>
      <c r="L12" s="57"/>
      <c r="M12" s="57"/>
      <c r="N12" s="58">
        <f t="shared" si="0"/>
        <v>254.858</v>
      </c>
      <c r="O12" s="19"/>
    </row>
    <row r="13" spans="1:15" x14ac:dyDescent="0.25">
      <c r="A13" s="36">
        <v>12</v>
      </c>
      <c r="B13" s="71">
        <v>216</v>
      </c>
      <c r="C13" s="8" t="s">
        <v>354</v>
      </c>
      <c r="D13" s="23"/>
      <c r="E13" s="21">
        <v>79.2</v>
      </c>
      <c r="F13" s="21"/>
      <c r="G13" s="21"/>
      <c r="H13" s="57"/>
      <c r="I13" s="21"/>
      <c r="J13" s="21">
        <v>64.41</v>
      </c>
      <c r="K13" s="21"/>
      <c r="L13" s="57"/>
      <c r="M13" s="57">
        <f>54.5298*2</f>
        <v>109.0596</v>
      </c>
      <c r="N13" s="58">
        <f t="shared" si="0"/>
        <v>252.6696</v>
      </c>
      <c r="O13" s="19"/>
    </row>
    <row r="14" spans="1:15" x14ac:dyDescent="0.25">
      <c r="A14" s="36">
        <v>29</v>
      </c>
      <c r="B14" s="71" t="s">
        <v>553</v>
      </c>
      <c r="C14" s="8" t="s">
        <v>527</v>
      </c>
      <c r="D14" s="23"/>
      <c r="E14" s="21"/>
      <c r="F14" s="21"/>
      <c r="G14" s="21"/>
      <c r="H14" s="21"/>
      <c r="I14" s="21"/>
      <c r="J14" s="21"/>
      <c r="K14" s="21"/>
      <c r="L14" s="57"/>
      <c r="M14" s="57">
        <f>83.892*2</f>
        <v>167.78399999999999</v>
      </c>
      <c r="N14" s="58">
        <f t="shared" si="0"/>
        <v>167.78399999999999</v>
      </c>
      <c r="O14" s="19"/>
    </row>
    <row r="15" spans="1:15" x14ac:dyDescent="0.25">
      <c r="A15" s="36">
        <v>7</v>
      </c>
      <c r="B15" s="71" t="s">
        <v>114</v>
      </c>
      <c r="C15" s="8" t="s">
        <v>209</v>
      </c>
      <c r="D15" s="60"/>
      <c r="E15" s="21"/>
      <c r="F15" s="57">
        <v>82.820000000000007</v>
      </c>
      <c r="G15" s="21"/>
      <c r="H15" s="57">
        <v>80.012799999999984</v>
      </c>
      <c r="I15" s="21"/>
      <c r="J15" s="21"/>
      <c r="K15" s="21"/>
      <c r="L15" s="57"/>
      <c r="M15" s="57"/>
      <c r="N15" s="58">
        <f t="shared" si="0"/>
        <v>162.83279999999999</v>
      </c>
      <c r="O15" s="19"/>
    </row>
    <row r="16" spans="1:15" x14ac:dyDescent="0.25">
      <c r="A16" s="36">
        <v>8</v>
      </c>
      <c r="B16" s="73" t="s">
        <v>35</v>
      </c>
      <c r="C16" s="8" t="s">
        <v>41</v>
      </c>
      <c r="D16" s="60"/>
      <c r="E16" s="21"/>
      <c r="F16" s="21">
        <v>162.50399999999999</v>
      </c>
      <c r="G16" s="21"/>
      <c r="H16" s="57"/>
      <c r="I16" s="21"/>
      <c r="J16" s="21"/>
      <c r="K16" s="21"/>
      <c r="L16" s="57"/>
      <c r="M16" s="57"/>
      <c r="N16" s="58">
        <f t="shared" si="0"/>
        <v>162.50399999999999</v>
      </c>
      <c r="O16" s="19"/>
    </row>
    <row r="17" spans="1:15" x14ac:dyDescent="0.25">
      <c r="A17" s="36">
        <v>9</v>
      </c>
      <c r="B17" s="71">
        <v>232</v>
      </c>
      <c r="C17" s="8" t="s">
        <v>355</v>
      </c>
      <c r="D17" s="23"/>
      <c r="E17" s="21">
        <v>74.8</v>
      </c>
      <c r="F17" s="21"/>
      <c r="G17" s="21"/>
      <c r="H17" s="57"/>
      <c r="I17" s="21"/>
      <c r="J17" s="21">
        <v>80.52</v>
      </c>
      <c r="K17" s="21"/>
      <c r="L17" s="57"/>
      <c r="M17" s="57"/>
      <c r="N17" s="58">
        <f t="shared" si="0"/>
        <v>155.32</v>
      </c>
      <c r="O17" s="19"/>
    </row>
    <row r="18" spans="1:15" x14ac:dyDescent="0.25">
      <c r="A18" s="36">
        <v>30</v>
      </c>
      <c r="B18" s="71" t="s">
        <v>554</v>
      </c>
      <c r="C18" s="72" t="s">
        <v>555</v>
      </c>
      <c r="D18" s="22"/>
      <c r="E18" s="22"/>
      <c r="F18" s="22"/>
      <c r="G18" s="22"/>
      <c r="H18" s="22"/>
      <c r="I18" s="22"/>
      <c r="J18" s="22"/>
      <c r="K18" s="22"/>
      <c r="L18" s="59"/>
      <c r="M18" s="59">
        <f>75.5028*2</f>
        <v>151.00559999999999</v>
      </c>
      <c r="N18" s="58">
        <f t="shared" si="0"/>
        <v>151.00559999999999</v>
      </c>
      <c r="O18" s="19"/>
    </row>
    <row r="19" spans="1:15" x14ac:dyDescent="0.25">
      <c r="A19" s="36">
        <v>10</v>
      </c>
      <c r="B19" s="71">
        <v>221</v>
      </c>
      <c r="C19" s="72" t="s">
        <v>357</v>
      </c>
      <c r="D19" s="22"/>
      <c r="E19" s="22">
        <v>66</v>
      </c>
      <c r="F19" s="22"/>
      <c r="G19" s="22">
        <v>83.6</v>
      </c>
      <c r="H19" s="59"/>
      <c r="I19" s="22"/>
      <c r="J19" s="22"/>
      <c r="K19" s="22"/>
      <c r="L19" s="59"/>
      <c r="M19" s="59"/>
      <c r="N19" s="58">
        <f t="shared" si="0"/>
        <v>149.6</v>
      </c>
      <c r="O19" s="19"/>
    </row>
    <row r="20" spans="1:15" x14ac:dyDescent="0.25">
      <c r="A20" s="36">
        <v>11</v>
      </c>
      <c r="B20" s="71" t="s">
        <v>136</v>
      </c>
      <c r="C20" s="72" t="s">
        <v>308</v>
      </c>
      <c r="D20" s="59"/>
      <c r="E20" s="22"/>
      <c r="F20" s="59">
        <v>147.94200000000001</v>
      </c>
      <c r="G20" s="22"/>
      <c r="H20" s="59"/>
      <c r="I20" s="22"/>
      <c r="J20" s="22"/>
      <c r="K20" s="22"/>
      <c r="L20" s="59"/>
      <c r="M20" s="59"/>
      <c r="N20" s="58">
        <f t="shared" si="0"/>
        <v>147.94200000000001</v>
      </c>
      <c r="O20" s="19"/>
    </row>
    <row r="21" spans="1:15" x14ac:dyDescent="0.25">
      <c r="A21" s="36">
        <v>31</v>
      </c>
      <c r="B21" s="71" t="s">
        <v>556</v>
      </c>
      <c r="C21" s="72" t="s">
        <v>401</v>
      </c>
      <c r="D21" s="22"/>
      <c r="E21" s="22"/>
      <c r="F21" s="22"/>
      <c r="G21" s="22"/>
      <c r="H21" s="22"/>
      <c r="I21" s="22"/>
      <c r="J21" s="22"/>
      <c r="K21" s="22"/>
      <c r="L21" s="59"/>
      <c r="M21" s="59">
        <f>71.3082*2</f>
        <v>142.6164</v>
      </c>
      <c r="N21" s="58">
        <f t="shared" si="0"/>
        <v>142.6164</v>
      </c>
      <c r="O21" s="19"/>
    </row>
    <row r="22" spans="1:15" x14ac:dyDescent="0.25">
      <c r="A22" s="36">
        <v>32</v>
      </c>
      <c r="B22" s="71" t="s">
        <v>557</v>
      </c>
      <c r="C22" s="72" t="s">
        <v>487</v>
      </c>
      <c r="D22" s="22"/>
      <c r="E22" s="22"/>
      <c r="F22" s="22"/>
      <c r="G22" s="22"/>
      <c r="H22" s="22"/>
      <c r="I22" s="22"/>
      <c r="J22" s="22"/>
      <c r="K22" s="22"/>
      <c r="L22" s="59"/>
      <c r="M22" s="59">
        <f>67.1136*2</f>
        <v>134.22720000000001</v>
      </c>
      <c r="N22" s="58">
        <f t="shared" si="0"/>
        <v>134.22720000000001</v>
      </c>
      <c r="O22" s="19"/>
    </row>
    <row r="23" spans="1:15" x14ac:dyDescent="0.25">
      <c r="A23" s="36">
        <v>13</v>
      </c>
      <c r="B23" s="71" t="s">
        <v>162</v>
      </c>
      <c r="C23" s="75" t="s">
        <v>163</v>
      </c>
      <c r="D23" s="59"/>
      <c r="E23" s="22"/>
      <c r="F23" s="22">
        <v>71.590399999999988</v>
      </c>
      <c r="G23" s="22"/>
      <c r="H23" s="22"/>
      <c r="I23" s="22"/>
      <c r="J23" s="22">
        <v>60.39</v>
      </c>
      <c r="K23" s="22"/>
      <c r="L23" s="59"/>
      <c r="M23" s="59"/>
      <c r="N23" s="58">
        <f t="shared" si="0"/>
        <v>131.98039999999997</v>
      </c>
      <c r="O23" s="19"/>
    </row>
    <row r="24" spans="1:15" x14ac:dyDescent="0.25">
      <c r="A24" s="36">
        <v>33</v>
      </c>
      <c r="B24" s="71" t="s">
        <v>414</v>
      </c>
      <c r="C24" s="72" t="s">
        <v>558</v>
      </c>
      <c r="D24" s="22"/>
      <c r="E24" s="22"/>
      <c r="F24" s="22"/>
      <c r="G24" s="22"/>
      <c r="H24" s="22"/>
      <c r="I24" s="22"/>
      <c r="J24" s="22"/>
      <c r="K24" s="22"/>
      <c r="L24" s="59"/>
      <c r="M24" s="59">
        <f>62.919*2</f>
        <v>125.83799999999999</v>
      </c>
      <c r="N24" s="58">
        <f t="shared" si="0"/>
        <v>125.83799999999999</v>
      </c>
      <c r="O24" s="19"/>
    </row>
    <row r="25" spans="1:15" x14ac:dyDescent="0.25">
      <c r="A25" s="36">
        <v>14</v>
      </c>
      <c r="B25" s="71">
        <v>231</v>
      </c>
      <c r="C25" s="72" t="s">
        <v>386</v>
      </c>
      <c r="D25" s="59"/>
      <c r="E25" s="22"/>
      <c r="F25" s="22"/>
      <c r="G25" s="22"/>
      <c r="H25" s="22"/>
      <c r="I25" s="22">
        <v>124</v>
      </c>
      <c r="J25" s="22"/>
      <c r="K25" s="22"/>
      <c r="L25" s="59"/>
      <c r="M25" s="59"/>
      <c r="N25" s="58">
        <f t="shared" si="0"/>
        <v>124</v>
      </c>
      <c r="O25" s="19"/>
    </row>
    <row r="26" spans="1:15" x14ac:dyDescent="0.25">
      <c r="A26" s="36">
        <v>34</v>
      </c>
      <c r="B26" s="71" t="s">
        <v>559</v>
      </c>
      <c r="C26" s="72" t="s">
        <v>490</v>
      </c>
      <c r="D26" s="22"/>
      <c r="E26" s="22"/>
      <c r="F26" s="22"/>
      <c r="G26" s="22"/>
      <c r="H26" s="22"/>
      <c r="I26" s="22"/>
      <c r="J26" s="22"/>
      <c r="K26" s="22"/>
      <c r="L26" s="59"/>
      <c r="M26" s="59">
        <f>58.7244*2</f>
        <v>117.44880000000001</v>
      </c>
      <c r="N26" s="58">
        <f t="shared" si="0"/>
        <v>117.44880000000001</v>
      </c>
      <c r="O26" s="19"/>
    </row>
    <row r="27" spans="1:15" x14ac:dyDescent="0.25">
      <c r="A27" s="36">
        <v>15</v>
      </c>
      <c r="B27" s="71">
        <v>234</v>
      </c>
      <c r="C27" s="72" t="s">
        <v>358</v>
      </c>
      <c r="D27" s="22"/>
      <c r="E27" s="22">
        <v>116</v>
      </c>
      <c r="F27" s="22"/>
      <c r="G27" s="22"/>
      <c r="H27" s="59"/>
      <c r="I27" s="22"/>
      <c r="J27" s="22"/>
      <c r="K27" s="22"/>
      <c r="L27" s="59"/>
      <c r="M27" s="59"/>
      <c r="N27" s="58">
        <f t="shared" si="0"/>
        <v>116</v>
      </c>
      <c r="O27" s="19"/>
    </row>
    <row r="28" spans="1:15" x14ac:dyDescent="0.25">
      <c r="A28" s="36">
        <v>16</v>
      </c>
      <c r="B28" s="71">
        <v>235</v>
      </c>
      <c r="C28" s="72" t="s">
        <v>359</v>
      </c>
      <c r="D28" s="22"/>
      <c r="E28" s="22">
        <v>110.19999999999999</v>
      </c>
      <c r="F28" s="22"/>
      <c r="G28" s="22"/>
      <c r="H28" s="59"/>
      <c r="I28" s="22"/>
      <c r="J28" s="22"/>
      <c r="K28" s="22"/>
      <c r="L28" s="59"/>
      <c r="M28" s="59"/>
      <c r="N28" s="58">
        <f t="shared" si="0"/>
        <v>110.19999999999999</v>
      </c>
      <c r="O28" s="19"/>
    </row>
    <row r="29" spans="1:15" x14ac:dyDescent="0.25">
      <c r="A29" s="36">
        <v>35</v>
      </c>
      <c r="B29" s="71" t="s">
        <v>560</v>
      </c>
      <c r="C29" s="72" t="s">
        <v>561</v>
      </c>
      <c r="D29" s="22"/>
      <c r="E29" s="22"/>
      <c r="F29" s="22"/>
      <c r="G29" s="22"/>
      <c r="H29" s="22"/>
      <c r="I29" s="22"/>
      <c r="J29" s="22"/>
      <c r="K29" s="22"/>
      <c r="L29" s="59"/>
      <c r="M29" s="59">
        <f>50.3352*2</f>
        <v>100.6704</v>
      </c>
      <c r="N29" s="58">
        <f t="shared" si="0"/>
        <v>100.6704</v>
      </c>
      <c r="O29" s="19"/>
    </row>
    <row r="30" spans="1:15" x14ac:dyDescent="0.25">
      <c r="A30" s="36">
        <v>17</v>
      </c>
      <c r="B30" s="71" t="s">
        <v>240</v>
      </c>
      <c r="C30" s="72" t="s">
        <v>241</v>
      </c>
      <c r="D30" s="59">
        <v>95.240000000000009</v>
      </c>
      <c r="E30" s="22"/>
      <c r="F30" s="22"/>
      <c r="G30" s="22"/>
      <c r="H30" s="59"/>
      <c r="I30" s="22"/>
      <c r="J30" s="22"/>
      <c r="K30" s="22"/>
      <c r="L30" s="59"/>
      <c r="M30" s="59"/>
      <c r="N30" s="58">
        <f t="shared" si="0"/>
        <v>95.240000000000009</v>
      </c>
      <c r="O30" s="19"/>
    </row>
    <row r="31" spans="1:15" x14ac:dyDescent="0.25">
      <c r="A31" s="36">
        <v>18</v>
      </c>
      <c r="B31" s="71">
        <v>224</v>
      </c>
      <c r="C31" s="72" t="s">
        <v>401</v>
      </c>
      <c r="D31" s="22"/>
      <c r="E31" s="22"/>
      <c r="F31" s="22"/>
      <c r="G31" s="22">
        <v>88</v>
      </c>
      <c r="H31" s="59"/>
      <c r="I31" s="22"/>
      <c r="J31" s="22"/>
      <c r="K31" s="22"/>
      <c r="L31" s="59"/>
      <c r="M31" s="59"/>
      <c r="N31" s="58">
        <f t="shared" si="0"/>
        <v>88</v>
      </c>
      <c r="O31" s="19"/>
    </row>
    <row r="32" spans="1:15" x14ac:dyDescent="0.25">
      <c r="A32" s="36">
        <v>19</v>
      </c>
      <c r="B32" s="71" t="s">
        <v>104</v>
      </c>
      <c r="C32" s="72" t="s">
        <v>1</v>
      </c>
      <c r="D32" s="59">
        <v>85.716000000000008</v>
      </c>
      <c r="E32" s="22"/>
      <c r="F32" s="22"/>
      <c r="G32" s="22"/>
      <c r="H32" s="59"/>
      <c r="I32" s="22"/>
      <c r="J32" s="22"/>
      <c r="K32" s="22"/>
      <c r="L32" s="59"/>
      <c r="M32" s="59"/>
      <c r="N32" s="58">
        <f t="shared" si="0"/>
        <v>85.716000000000008</v>
      </c>
      <c r="O32" s="19"/>
    </row>
    <row r="33" spans="1:15" x14ac:dyDescent="0.25">
      <c r="A33" s="36">
        <v>20</v>
      </c>
      <c r="B33" s="71" t="s">
        <v>414</v>
      </c>
      <c r="C33" s="72" t="s">
        <v>415</v>
      </c>
      <c r="D33" s="22"/>
      <c r="E33" s="22"/>
      <c r="F33" s="22"/>
      <c r="G33" s="22"/>
      <c r="H33" s="59">
        <v>84.22399999999999</v>
      </c>
      <c r="I33" s="22"/>
      <c r="J33" s="22"/>
      <c r="K33" s="22"/>
      <c r="L33" s="59"/>
      <c r="M33" s="59"/>
      <c r="N33" s="58">
        <f t="shared" si="0"/>
        <v>84.22399999999999</v>
      </c>
      <c r="O33" s="19"/>
    </row>
    <row r="34" spans="1:15" x14ac:dyDescent="0.25">
      <c r="A34" s="36">
        <v>21</v>
      </c>
      <c r="B34" s="71" t="s">
        <v>532</v>
      </c>
      <c r="C34" s="72" t="s">
        <v>524</v>
      </c>
      <c r="D34" s="22"/>
      <c r="E34" s="22"/>
      <c r="F34" s="22"/>
      <c r="G34" s="22"/>
      <c r="H34" s="22"/>
      <c r="I34" s="22"/>
      <c r="J34" s="22"/>
      <c r="K34" s="22"/>
      <c r="L34" s="59">
        <v>83.891999999999996</v>
      </c>
      <c r="M34" s="59"/>
      <c r="N34" s="58">
        <f t="shared" si="0"/>
        <v>83.891999999999996</v>
      </c>
      <c r="O34" s="19"/>
    </row>
    <row r="35" spans="1:15" x14ac:dyDescent="0.25">
      <c r="A35" s="36">
        <v>22</v>
      </c>
      <c r="B35" s="71">
        <v>238</v>
      </c>
      <c r="C35" s="72" t="s">
        <v>353</v>
      </c>
      <c r="D35" s="59"/>
      <c r="E35" s="22">
        <v>83.6</v>
      </c>
      <c r="F35" s="22"/>
      <c r="G35" s="22"/>
      <c r="H35" s="59"/>
      <c r="I35" s="22"/>
      <c r="J35" s="22"/>
      <c r="K35" s="22"/>
      <c r="L35" s="59"/>
      <c r="M35" s="59"/>
      <c r="N35" s="58">
        <f t="shared" si="0"/>
        <v>83.6</v>
      </c>
      <c r="O35" s="19"/>
    </row>
    <row r="36" spans="1:15" x14ac:dyDescent="0.25">
      <c r="A36" s="36">
        <v>23</v>
      </c>
      <c r="B36" s="71" t="s">
        <v>43</v>
      </c>
      <c r="C36" s="72" t="s">
        <v>302</v>
      </c>
      <c r="D36" s="59"/>
      <c r="E36" s="22"/>
      <c r="F36" s="59">
        <v>78.679000000000002</v>
      </c>
      <c r="G36" s="22"/>
      <c r="H36" s="59"/>
      <c r="I36" s="22"/>
      <c r="J36" s="22"/>
      <c r="K36" s="22"/>
      <c r="L36" s="59"/>
      <c r="M36" s="59"/>
      <c r="N36" s="58">
        <f t="shared" si="0"/>
        <v>78.679000000000002</v>
      </c>
      <c r="O36" s="19"/>
    </row>
    <row r="37" spans="1:15" x14ac:dyDescent="0.25">
      <c r="A37" s="36">
        <v>24</v>
      </c>
      <c r="B37" s="71" t="s">
        <v>501</v>
      </c>
      <c r="C37" s="72" t="s">
        <v>474</v>
      </c>
      <c r="D37" s="22"/>
      <c r="E37" s="22"/>
      <c r="F37" s="22"/>
      <c r="G37" s="22"/>
      <c r="H37" s="22"/>
      <c r="I37" s="22"/>
      <c r="J37" s="22">
        <v>76.489999999999995</v>
      </c>
      <c r="K37" s="22"/>
      <c r="L37" s="59"/>
      <c r="M37" s="59"/>
      <c r="N37" s="58">
        <f t="shared" si="0"/>
        <v>76.489999999999995</v>
      </c>
      <c r="O37" s="19"/>
    </row>
    <row r="38" spans="1:15" x14ac:dyDescent="0.25">
      <c r="A38" s="36">
        <v>25</v>
      </c>
      <c r="B38" s="71" t="s">
        <v>533</v>
      </c>
      <c r="C38" s="72" t="s">
        <v>52</v>
      </c>
      <c r="D38" s="22"/>
      <c r="E38" s="22"/>
      <c r="F38" s="22"/>
      <c r="G38" s="22"/>
      <c r="H38" s="22"/>
      <c r="I38" s="22"/>
      <c r="J38" s="22"/>
      <c r="K38" s="22"/>
      <c r="L38" s="59">
        <v>75.502799999999993</v>
      </c>
      <c r="M38" s="59"/>
      <c r="N38" s="58">
        <f t="shared" si="0"/>
        <v>75.502799999999993</v>
      </c>
      <c r="O38" s="19"/>
    </row>
    <row r="39" spans="1:15" x14ac:dyDescent="0.25">
      <c r="A39" s="36">
        <v>26</v>
      </c>
      <c r="B39" s="71" t="s">
        <v>303</v>
      </c>
      <c r="C39" s="72" t="s">
        <v>304</v>
      </c>
      <c r="D39" s="59"/>
      <c r="E39" s="22"/>
      <c r="F39" s="59">
        <v>74.538000000000011</v>
      </c>
      <c r="G39" s="22"/>
      <c r="H39" s="59"/>
      <c r="I39" s="22"/>
      <c r="J39" s="22"/>
      <c r="K39" s="22"/>
      <c r="L39" s="59"/>
      <c r="M39" s="59"/>
      <c r="N39" s="58">
        <f t="shared" si="0"/>
        <v>74.538000000000011</v>
      </c>
      <c r="O39" s="19"/>
    </row>
    <row r="40" spans="1:15" x14ac:dyDescent="0.25">
      <c r="A40" s="36">
        <v>27</v>
      </c>
      <c r="B40" s="71">
        <v>230</v>
      </c>
      <c r="C40" s="72" t="s">
        <v>356</v>
      </c>
      <c r="D40" s="22"/>
      <c r="E40" s="22">
        <v>70.400000000000006</v>
      </c>
      <c r="F40" s="22"/>
      <c r="G40" s="22"/>
      <c r="H40" s="22"/>
      <c r="I40" s="22"/>
      <c r="J40" s="22"/>
      <c r="K40" s="22"/>
      <c r="L40" s="59"/>
      <c r="M40" s="59"/>
      <c r="N40" s="58">
        <f t="shared" si="0"/>
        <v>70.400000000000006</v>
      </c>
      <c r="O40" s="19"/>
    </row>
    <row r="41" spans="1:15" x14ac:dyDescent="0.25">
      <c r="A41" s="36">
        <v>28</v>
      </c>
      <c r="B41" s="71" t="s">
        <v>502</v>
      </c>
      <c r="C41" s="72" t="s">
        <v>436</v>
      </c>
      <c r="D41" s="22"/>
      <c r="E41" s="22"/>
      <c r="F41" s="22"/>
      <c r="G41" s="22"/>
      <c r="H41" s="22"/>
      <c r="I41" s="22"/>
      <c r="J41" s="22">
        <v>68.44</v>
      </c>
      <c r="K41" s="22"/>
      <c r="L41" s="59"/>
      <c r="M41" s="59"/>
      <c r="N41" s="58">
        <f t="shared" si="0"/>
        <v>68.44</v>
      </c>
      <c r="O41" s="19"/>
    </row>
    <row r="42" spans="1:15" x14ac:dyDescent="0.25">
      <c r="A42" s="36">
        <v>36</v>
      </c>
      <c r="B42" s="71"/>
      <c r="C42" s="72"/>
      <c r="D42" s="22"/>
      <c r="E42" s="22"/>
      <c r="F42" s="22"/>
      <c r="G42" s="22"/>
      <c r="H42" s="22"/>
      <c r="I42" s="22"/>
      <c r="J42" s="22"/>
      <c r="K42" s="22"/>
      <c r="L42" s="59"/>
      <c r="M42" s="59"/>
      <c r="N42" s="58">
        <f t="shared" ref="N42:N70" si="1">SUM(D42:M42)</f>
        <v>0</v>
      </c>
      <c r="O42" s="19"/>
    </row>
    <row r="43" spans="1:15" x14ac:dyDescent="0.25">
      <c r="A43" s="36">
        <v>37</v>
      </c>
      <c r="B43" s="71"/>
      <c r="C43" s="72"/>
      <c r="D43" s="22"/>
      <c r="E43" s="22"/>
      <c r="F43" s="22"/>
      <c r="G43" s="22"/>
      <c r="H43" s="22"/>
      <c r="I43" s="22"/>
      <c r="J43" s="22"/>
      <c r="K43" s="22"/>
      <c r="L43" s="59"/>
      <c r="M43" s="59"/>
      <c r="N43" s="58">
        <f t="shared" si="1"/>
        <v>0</v>
      </c>
      <c r="O43" s="19"/>
    </row>
    <row r="44" spans="1:15" x14ac:dyDescent="0.25">
      <c r="A44" s="36">
        <v>38</v>
      </c>
      <c r="B44" s="71"/>
      <c r="C44" s="72"/>
      <c r="D44" s="22"/>
      <c r="E44" s="22"/>
      <c r="F44" s="22"/>
      <c r="G44" s="22"/>
      <c r="H44" s="22"/>
      <c r="I44" s="22"/>
      <c r="J44" s="22"/>
      <c r="K44" s="22"/>
      <c r="L44" s="59"/>
      <c r="M44" s="59"/>
      <c r="N44" s="58">
        <f t="shared" si="1"/>
        <v>0</v>
      </c>
      <c r="O44" s="19"/>
    </row>
    <row r="45" spans="1:15" x14ac:dyDescent="0.25">
      <c r="A45" s="36">
        <v>39</v>
      </c>
      <c r="B45" s="71"/>
      <c r="C45" s="72"/>
      <c r="D45" s="22"/>
      <c r="E45" s="22"/>
      <c r="F45" s="22"/>
      <c r="G45" s="22"/>
      <c r="H45" s="22"/>
      <c r="I45" s="22"/>
      <c r="J45" s="22"/>
      <c r="K45" s="22"/>
      <c r="L45" s="59"/>
      <c r="M45" s="59"/>
      <c r="N45" s="58">
        <f t="shared" si="1"/>
        <v>0</v>
      </c>
      <c r="O45" s="19"/>
    </row>
    <row r="46" spans="1:15" x14ac:dyDescent="0.25">
      <c r="A46" s="36">
        <v>40</v>
      </c>
      <c r="B46" s="71"/>
      <c r="C46" s="72"/>
      <c r="D46" s="22"/>
      <c r="E46" s="22"/>
      <c r="F46" s="22"/>
      <c r="G46" s="22"/>
      <c r="H46" s="22"/>
      <c r="I46" s="22"/>
      <c r="J46" s="22"/>
      <c r="K46" s="22"/>
      <c r="L46" s="59"/>
      <c r="M46" s="59"/>
      <c r="N46" s="58">
        <f t="shared" si="1"/>
        <v>0</v>
      </c>
      <c r="O46" s="19"/>
    </row>
    <row r="47" spans="1:15" x14ac:dyDescent="0.25">
      <c r="A47" s="36">
        <v>41</v>
      </c>
      <c r="B47" s="71"/>
      <c r="C47" s="72"/>
      <c r="D47" s="22"/>
      <c r="E47" s="22"/>
      <c r="F47" s="22"/>
      <c r="G47" s="22"/>
      <c r="H47" s="22"/>
      <c r="I47" s="22"/>
      <c r="J47" s="22"/>
      <c r="K47" s="22"/>
      <c r="L47" s="59"/>
      <c r="M47" s="59"/>
      <c r="N47" s="58">
        <f t="shared" si="1"/>
        <v>0</v>
      </c>
      <c r="O47" s="19"/>
    </row>
    <row r="48" spans="1:15" x14ac:dyDescent="0.25">
      <c r="A48" s="36">
        <v>42</v>
      </c>
      <c r="B48" s="71"/>
      <c r="C48" s="72"/>
      <c r="D48" s="22"/>
      <c r="E48" s="22"/>
      <c r="F48" s="22"/>
      <c r="G48" s="22"/>
      <c r="H48" s="22"/>
      <c r="I48" s="22"/>
      <c r="J48" s="22"/>
      <c r="K48" s="22"/>
      <c r="L48" s="59"/>
      <c r="M48" s="59"/>
      <c r="N48" s="58">
        <f t="shared" si="1"/>
        <v>0</v>
      </c>
      <c r="O48" s="19"/>
    </row>
    <row r="49" spans="1:15" x14ac:dyDescent="0.25">
      <c r="A49" s="36">
        <v>43</v>
      </c>
      <c r="B49" s="71"/>
      <c r="C49" s="72"/>
      <c r="D49" s="22"/>
      <c r="E49" s="22"/>
      <c r="F49" s="22"/>
      <c r="G49" s="22"/>
      <c r="H49" s="22"/>
      <c r="I49" s="22"/>
      <c r="J49" s="22"/>
      <c r="K49" s="22"/>
      <c r="L49" s="59"/>
      <c r="M49" s="59"/>
      <c r="N49" s="58">
        <f t="shared" si="1"/>
        <v>0</v>
      </c>
      <c r="O49" s="19"/>
    </row>
    <row r="50" spans="1:15" x14ac:dyDescent="0.25">
      <c r="A50" s="36">
        <v>44</v>
      </c>
      <c r="B50" s="71"/>
      <c r="C50" s="72"/>
      <c r="D50" s="22"/>
      <c r="E50" s="22"/>
      <c r="F50" s="22"/>
      <c r="G50" s="22"/>
      <c r="H50" s="22"/>
      <c r="I50" s="22"/>
      <c r="J50" s="22"/>
      <c r="K50" s="22"/>
      <c r="L50" s="59"/>
      <c r="M50" s="59"/>
      <c r="N50" s="58">
        <f t="shared" si="1"/>
        <v>0</v>
      </c>
      <c r="O50" s="19"/>
    </row>
    <row r="51" spans="1:15" x14ac:dyDescent="0.25">
      <c r="A51" s="36">
        <v>45</v>
      </c>
      <c r="B51" s="71"/>
      <c r="C51" s="72"/>
      <c r="D51" s="22"/>
      <c r="E51" s="22"/>
      <c r="F51" s="22"/>
      <c r="G51" s="22"/>
      <c r="H51" s="22"/>
      <c r="I51" s="22"/>
      <c r="J51" s="22"/>
      <c r="K51" s="22"/>
      <c r="L51" s="59"/>
      <c r="M51" s="59"/>
      <c r="N51" s="58">
        <f t="shared" si="1"/>
        <v>0</v>
      </c>
      <c r="O51" s="19"/>
    </row>
    <row r="52" spans="1:15" x14ac:dyDescent="0.25">
      <c r="A52" s="36">
        <v>46</v>
      </c>
      <c r="B52" s="71"/>
      <c r="C52" s="72"/>
      <c r="D52" s="22"/>
      <c r="E52" s="22"/>
      <c r="F52" s="22"/>
      <c r="G52" s="22"/>
      <c r="H52" s="22"/>
      <c r="I52" s="22"/>
      <c r="J52" s="22"/>
      <c r="K52" s="22"/>
      <c r="L52" s="59"/>
      <c r="M52" s="59"/>
      <c r="N52" s="58">
        <f t="shared" si="1"/>
        <v>0</v>
      </c>
      <c r="O52" s="19"/>
    </row>
    <row r="53" spans="1:15" x14ac:dyDescent="0.25">
      <c r="A53" s="36">
        <v>47</v>
      </c>
      <c r="B53" s="71"/>
      <c r="C53" s="72"/>
      <c r="D53" s="22"/>
      <c r="E53" s="22"/>
      <c r="F53" s="22"/>
      <c r="G53" s="22"/>
      <c r="H53" s="22"/>
      <c r="I53" s="22"/>
      <c r="J53" s="22"/>
      <c r="K53" s="22"/>
      <c r="L53" s="59"/>
      <c r="M53" s="59"/>
      <c r="N53" s="58">
        <f t="shared" si="1"/>
        <v>0</v>
      </c>
      <c r="O53" s="19"/>
    </row>
    <row r="54" spans="1:15" x14ac:dyDescent="0.25">
      <c r="A54" s="36">
        <v>48</v>
      </c>
      <c r="B54" s="71"/>
      <c r="C54" s="72"/>
      <c r="D54" s="22"/>
      <c r="E54" s="22"/>
      <c r="F54" s="22"/>
      <c r="G54" s="22"/>
      <c r="H54" s="22"/>
      <c r="I54" s="22"/>
      <c r="J54" s="22"/>
      <c r="K54" s="22"/>
      <c r="L54" s="59"/>
      <c r="M54" s="59"/>
      <c r="N54" s="58">
        <f t="shared" si="1"/>
        <v>0</v>
      </c>
      <c r="O54" s="19"/>
    </row>
    <row r="55" spans="1:15" x14ac:dyDescent="0.25">
      <c r="A55" s="36">
        <v>49</v>
      </c>
      <c r="B55" s="71"/>
      <c r="C55" s="72"/>
      <c r="D55" s="22"/>
      <c r="E55" s="22"/>
      <c r="F55" s="22"/>
      <c r="G55" s="22"/>
      <c r="H55" s="22"/>
      <c r="I55" s="22"/>
      <c r="J55" s="22"/>
      <c r="K55" s="22"/>
      <c r="L55" s="59"/>
      <c r="M55" s="59"/>
      <c r="N55" s="58">
        <f t="shared" si="1"/>
        <v>0</v>
      </c>
      <c r="O55" s="19"/>
    </row>
    <row r="56" spans="1:15" x14ac:dyDescent="0.25">
      <c r="A56" s="36">
        <v>50</v>
      </c>
      <c r="B56" s="71"/>
      <c r="C56" s="72"/>
      <c r="D56" s="22"/>
      <c r="E56" s="22"/>
      <c r="F56" s="22"/>
      <c r="G56" s="22"/>
      <c r="H56" s="22"/>
      <c r="I56" s="22"/>
      <c r="J56" s="22"/>
      <c r="K56" s="22"/>
      <c r="L56" s="59"/>
      <c r="M56" s="59"/>
      <c r="N56" s="58">
        <f t="shared" si="1"/>
        <v>0</v>
      </c>
      <c r="O56" s="19"/>
    </row>
    <row r="57" spans="1:15" x14ac:dyDescent="0.25">
      <c r="A57" s="36">
        <v>51</v>
      </c>
      <c r="B57" s="71"/>
      <c r="C57" s="72"/>
      <c r="D57" s="22"/>
      <c r="E57" s="22"/>
      <c r="F57" s="22"/>
      <c r="G57" s="22"/>
      <c r="H57" s="22"/>
      <c r="I57" s="22"/>
      <c r="J57" s="22"/>
      <c r="K57" s="22"/>
      <c r="L57" s="59"/>
      <c r="M57" s="59"/>
      <c r="N57" s="58">
        <f t="shared" si="1"/>
        <v>0</v>
      </c>
      <c r="O57" s="19"/>
    </row>
    <row r="58" spans="1:15" x14ac:dyDescent="0.25">
      <c r="A58" s="36">
        <v>52</v>
      </c>
      <c r="B58" s="71"/>
      <c r="C58" s="72"/>
      <c r="D58" s="22"/>
      <c r="E58" s="22"/>
      <c r="F58" s="22"/>
      <c r="G58" s="22"/>
      <c r="H58" s="22"/>
      <c r="I58" s="22"/>
      <c r="J58" s="22"/>
      <c r="K58" s="22"/>
      <c r="L58" s="59"/>
      <c r="M58" s="59"/>
      <c r="N58" s="58">
        <f t="shared" si="1"/>
        <v>0</v>
      </c>
      <c r="O58" s="19"/>
    </row>
    <row r="59" spans="1:15" x14ac:dyDescent="0.25">
      <c r="A59" s="36">
        <v>53</v>
      </c>
      <c r="B59" s="71"/>
      <c r="C59" s="72"/>
      <c r="D59" s="22"/>
      <c r="E59" s="22"/>
      <c r="F59" s="22"/>
      <c r="G59" s="22"/>
      <c r="H59" s="22"/>
      <c r="I59" s="22"/>
      <c r="J59" s="22"/>
      <c r="K59" s="22"/>
      <c r="L59" s="59"/>
      <c r="M59" s="59"/>
      <c r="N59" s="58">
        <f t="shared" si="1"/>
        <v>0</v>
      </c>
      <c r="O59" s="19"/>
    </row>
    <row r="60" spans="1:15" x14ac:dyDescent="0.25">
      <c r="A60" s="36">
        <v>54</v>
      </c>
      <c r="B60" s="71"/>
      <c r="C60" s="72"/>
      <c r="D60" s="22"/>
      <c r="E60" s="22"/>
      <c r="F60" s="22"/>
      <c r="G60" s="22"/>
      <c r="H60" s="22"/>
      <c r="I60" s="22"/>
      <c r="J60" s="22"/>
      <c r="K60" s="22"/>
      <c r="L60" s="59"/>
      <c r="M60" s="59"/>
      <c r="N60" s="58">
        <f t="shared" si="1"/>
        <v>0</v>
      </c>
      <c r="O60" s="19"/>
    </row>
    <row r="61" spans="1:15" x14ac:dyDescent="0.25">
      <c r="A61" s="36">
        <v>55</v>
      </c>
      <c r="B61" s="71"/>
      <c r="C61" s="72"/>
      <c r="D61" s="22"/>
      <c r="E61" s="22"/>
      <c r="F61" s="22"/>
      <c r="G61" s="22"/>
      <c r="H61" s="22"/>
      <c r="I61" s="22"/>
      <c r="J61" s="22"/>
      <c r="K61" s="22"/>
      <c r="L61" s="59"/>
      <c r="M61" s="59"/>
      <c r="N61" s="58">
        <f t="shared" si="1"/>
        <v>0</v>
      </c>
      <c r="O61" s="19"/>
    </row>
    <row r="62" spans="1:15" x14ac:dyDescent="0.25">
      <c r="A62" s="36">
        <v>56</v>
      </c>
      <c r="B62" s="71"/>
      <c r="C62" s="72"/>
      <c r="D62" s="22"/>
      <c r="E62" s="22"/>
      <c r="F62" s="22"/>
      <c r="G62" s="22"/>
      <c r="H62" s="22"/>
      <c r="I62" s="22"/>
      <c r="J62" s="22"/>
      <c r="K62" s="22"/>
      <c r="L62" s="59"/>
      <c r="M62" s="59"/>
      <c r="N62" s="58">
        <f t="shared" si="1"/>
        <v>0</v>
      </c>
      <c r="O62" s="19"/>
    </row>
    <row r="63" spans="1:15" x14ac:dyDescent="0.25">
      <c r="A63" s="36">
        <v>57</v>
      </c>
      <c r="B63" s="71"/>
      <c r="C63" s="72"/>
      <c r="D63" s="22"/>
      <c r="E63" s="22"/>
      <c r="F63" s="22"/>
      <c r="G63" s="22"/>
      <c r="H63" s="22"/>
      <c r="I63" s="22"/>
      <c r="J63" s="22"/>
      <c r="K63" s="22"/>
      <c r="L63" s="59"/>
      <c r="M63" s="59"/>
      <c r="N63" s="58">
        <f t="shared" si="1"/>
        <v>0</v>
      </c>
      <c r="O63" s="19"/>
    </row>
    <row r="64" spans="1:15" x14ac:dyDescent="0.25">
      <c r="A64" s="36">
        <v>58</v>
      </c>
      <c r="B64" s="71"/>
      <c r="C64" s="72"/>
      <c r="D64" s="22"/>
      <c r="E64" s="22"/>
      <c r="F64" s="22"/>
      <c r="G64" s="22"/>
      <c r="H64" s="22"/>
      <c r="I64" s="22"/>
      <c r="J64" s="22"/>
      <c r="K64" s="22"/>
      <c r="L64" s="59"/>
      <c r="M64" s="59"/>
      <c r="N64" s="58">
        <f t="shared" si="1"/>
        <v>0</v>
      </c>
      <c r="O64" s="19"/>
    </row>
    <row r="65" spans="1:15" x14ac:dyDescent="0.25">
      <c r="A65" s="36">
        <v>59</v>
      </c>
      <c r="B65" s="71"/>
      <c r="C65" s="72"/>
      <c r="D65" s="22"/>
      <c r="E65" s="22"/>
      <c r="F65" s="22"/>
      <c r="G65" s="22"/>
      <c r="H65" s="22"/>
      <c r="I65" s="22"/>
      <c r="J65" s="22"/>
      <c r="K65" s="22"/>
      <c r="L65" s="59"/>
      <c r="M65" s="59"/>
      <c r="N65" s="58">
        <f t="shared" si="1"/>
        <v>0</v>
      </c>
      <c r="O65" s="19"/>
    </row>
    <row r="66" spans="1:15" x14ac:dyDescent="0.25">
      <c r="A66" s="36">
        <v>60</v>
      </c>
      <c r="B66" s="71"/>
      <c r="C66" s="72"/>
      <c r="D66" s="22"/>
      <c r="E66" s="22"/>
      <c r="F66" s="22"/>
      <c r="G66" s="22"/>
      <c r="H66" s="22"/>
      <c r="I66" s="22"/>
      <c r="J66" s="22"/>
      <c r="K66" s="22"/>
      <c r="L66" s="59"/>
      <c r="M66" s="59"/>
      <c r="N66" s="58">
        <f t="shared" si="1"/>
        <v>0</v>
      </c>
      <c r="O66" s="19"/>
    </row>
    <row r="67" spans="1:15" x14ac:dyDescent="0.25">
      <c r="A67" s="36">
        <v>61</v>
      </c>
      <c r="B67" s="71"/>
      <c r="C67" s="72"/>
      <c r="D67" s="22"/>
      <c r="E67" s="22"/>
      <c r="F67" s="22"/>
      <c r="G67" s="22"/>
      <c r="H67" s="22"/>
      <c r="I67" s="22"/>
      <c r="J67" s="22"/>
      <c r="K67" s="22"/>
      <c r="L67" s="59"/>
      <c r="M67" s="59"/>
      <c r="N67" s="58">
        <f t="shared" si="1"/>
        <v>0</v>
      </c>
      <c r="O67" s="19"/>
    </row>
    <row r="68" spans="1:15" x14ac:dyDescent="0.25">
      <c r="A68" s="36">
        <v>62</v>
      </c>
      <c r="B68" s="71"/>
      <c r="C68" s="72"/>
      <c r="D68" s="22"/>
      <c r="E68" s="22"/>
      <c r="F68" s="22"/>
      <c r="G68" s="22"/>
      <c r="H68" s="22"/>
      <c r="I68" s="22"/>
      <c r="J68" s="22"/>
      <c r="K68" s="22"/>
      <c r="L68" s="59"/>
      <c r="M68" s="59"/>
      <c r="N68" s="58">
        <f t="shared" si="1"/>
        <v>0</v>
      </c>
      <c r="O68" s="19"/>
    </row>
    <row r="69" spans="1:15" x14ac:dyDescent="0.25">
      <c r="A69" s="36">
        <v>63</v>
      </c>
      <c r="B69" s="74"/>
      <c r="C69" s="72"/>
      <c r="D69" s="59"/>
      <c r="E69" s="22"/>
      <c r="F69" s="22"/>
      <c r="G69" s="22"/>
      <c r="H69" s="22"/>
      <c r="I69" s="22"/>
      <c r="J69" s="22"/>
      <c r="K69" s="22"/>
      <c r="L69" s="59"/>
      <c r="M69" s="59"/>
      <c r="N69" s="58">
        <f t="shared" si="1"/>
        <v>0</v>
      </c>
      <c r="O69" s="19"/>
    </row>
    <row r="70" spans="1:15" x14ac:dyDescent="0.25">
      <c r="A70" s="36">
        <v>64</v>
      </c>
      <c r="B70" s="71"/>
      <c r="C70" s="72"/>
      <c r="D70" s="22"/>
      <c r="E70" s="22"/>
      <c r="F70" s="22"/>
      <c r="G70" s="22"/>
      <c r="H70" s="22"/>
      <c r="I70" s="22"/>
      <c r="J70" s="22"/>
      <c r="K70" s="22"/>
      <c r="L70" s="59"/>
      <c r="M70" s="59"/>
      <c r="N70" s="58">
        <f t="shared" si="1"/>
        <v>0</v>
      </c>
      <c r="O70" s="19"/>
    </row>
    <row r="71" spans="1:15" x14ac:dyDescent="0.25">
      <c r="A71" s="36">
        <v>65</v>
      </c>
      <c r="B71" s="71"/>
      <c r="C71" s="72"/>
      <c r="D71" s="22"/>
      <c r="E71" s="22"/>
      <c r="F71" s="22"/>
      <c r="G71" s="22"/>
      <c r="H71" s="22"/>
      <c r="I71" s="22"/>
      <c r="J71" s="22"/>
      <c r="K71" s="22"/>
      <c r="L71" s="59"/>
      <c r="M71" s="59"/>
      <c r="N71" s="58">
        <f>SUM(D71:M71)</f>
        <v>0</v>
      </c>
      <c r="O71" s="19"/>
    </row>
    <row r="72" spans="1:15" x14ac:dyDescent="0.25">
      <c r="A72" s="36">
        <v>66</v>
      </c>
      <c r="B72" s="71"/>
      <c r="C72" s="72"/>
      <c r="D72" s="22"/>
      <c r="E72" s="22"/>
      <c r="F72" s="22"/>
      <c r="G72" s="22"/>
      <c r="H72" s="22"/>
      <c r="I72" s="22"/>
      <c r="J72" s="22"/>
      <c r="K72" s="22"/>
      <c r="L72" s="59"/>
      <c r="M72" s="59"/>
      <c r="N72" s="58">
        <f>SUM(D72:M72)</f>
        <v>0</v>
      </c>
      <c r="O72" s="19"/>
    </row>
    <row r="73" spans="1:15" x14ac:dyDescent="0.25">
      <c r="A73" s="36">
        <v>67</v>
      </c>
      <c r="B73" s="71"/>
      <c r="C73" s="72"/>
      <c r="D73" s="59"/>
      <c r="E73" s="22"/>
      <c r="F73" s="22"/>
      <c r="G73" s="22"/>
      <c r="H73" s="22"/>
      <c r="I73" s="22"/>
      <c r="J73" s="22"/>
      <c r="K73" s="22"/>
      <c r="L73" s="59"/>
      <c r="M73" s="59"/>
      <c r="N73" s="58">
        <f>SUM(D73:M73)</f>
        <v>0</v>
      </c>
      <c r="O73" s="19"/>
    </row>
    <row r="74" spans="1:15" ht="15.75" thickBot="1" x14ac:dyDescent="0.3">
      <c r="A74" s="17"/>
      <c r="B74" s="30"/>
      <c r="C74" s="14"/>
      <c r="D74" s="24"/>
      <c r="E74" s="24"/>
      <c r="F74" s="24"/>
      <c r="G74" s="24"/>
      <c r="H74" s="24"/>
      <c r="I74" s="24"/>
      <c r="J74" s="24"/>
      <c r="K74" s="24"/>
      <c r="L74" s="66"/>
      <c r="M74" s="66"/>
      <c r="N74" s="13"/>
      <c r="O74" s="19"/>
    </row>
    <row r="75" spans="1:15" x14ac:dyDescent="0.25">
      <c r="B75" s="9"/>
      <c r="C75" s="9"/>
      <c r="D75" s="9"/>
      <c r="E75" s="9"/>
      <c r="F75" s="9"/>
      <c r="G75" s="9"/>
      <c r="H75" s="9"/>
      <c r="I75" s="9"/>
      <c r="J75" s="9"/>
      <c r="K75" s="19" t="str">
        <f>IF(I75&gt;=60,"CLASIFICADO A 60 Km LIBRE y 80 Km NOVICIO",IF(I75&gt;=40,"CLASIFICADO A 40 Km LIBRE y 60 Km NOVICIO",""))</f>
        <v/>
      </c>
      <c r="L75" s="19"/>
      <c r="M75" s="56"/>
    </row>
    <row r="76" spans="1:15" x14ac:dyDescent="0.25">
      <c r="D76" s="3"/>
      <c r="E76" s="3"/>
      <c r="F76" s="3"/>
      <c r="G76" s="3"/>
      <c r="H76" s="3"/>
      <c r="I76" s="3"/>
      <c r="J76" s="3"/>
      <c r="M76" s="5"/>
    </row>
    <row r="77" spans="1:15" x14ac:dyDescent="0.25">
      <c r="D77" s="3"/>
      <c r="E77" s="3"/>
      <c r="F77" s="3"/>
      <c r="G77" s="3"/>
      <c r="H77" s="3"/>
      <c r="I77" s="3"/>
      <c r="J77" s="3"/>
      <c r="M77" s="5"/>
    </row>
    <row r="78" spans="1:15" x14ac:dyDescent="0.25">
      <c r="D78" s="3"/>
      <c r="E78" s="3"/>
      <c r="F78" s="3"/>
      <c r="G78" s="3"/>
      <c r="H78" s="3"/>
      <c r="I78" s="3"/>
      <c r="J78" s="3"/>
      <c r="M78" s="5"/>
    </row>
    <row r="79" spans="1:15" x14ac:dyDescent="0.25">
      <c r="D79" s="3"/>
      <c r="E79" s="3"/>
      <c r="F79" s="3"/>
      <c r="G79" s="3"/>
      <c r="H79" s="3"/>
      <c r="I79" s="3"/>
      <c r="J79" s="3"/>
      <c r="M79" s="5"/>
    </row>
    <row r="80" spans="1:15" x14ac:dyDescent="0.25">
      <c r="D80" s="3"/>
      <c r="E80" s="3"/>
      <c r="F80" s="3"/>
      <c r="G80" s="3"/>
      <c r="H80" s="3"/>
      <c r="I80" s="3"/>
      <c r="J80" s="3"/>
      <c r="M80" s="5"/>
    </row>
    <row r="81" spans="4:11" x14ac:dyDescent="0.25">
      <c r="D81" s="3"/>
      <c r="E81" s="3"/>
      <c r="F81" s="3"/>
      <c r="G81" s="3"/>
      <c r="H81" s="3"/>
      <c r="I81" s="3"/>
      <c r="J81" s="3"/>
    </row>
    <row r="82" spans="4:11" x14ac:dyDescent="0.25">
      <c r="D82" s="3"/>
      <c r="E82" s="3"/>
      <c r="F82" s="3"/>
      <c r="G82" s="3"/>
      <c r="H82" s="3"/>
      <c r="I82" s="3"/>
      <c r="J82" s="3"/>
    </row>
    <row r="83" spans="4:11" x14ac:dyDescent="0.25">
      <c r="D83" s="3"/>
      <c r="E83" s="3"/>
      <c r="F83" s="3"/>
      <c r="G83" s="3"/>
      <c r="H83" s="3"/>
      <c r="I83" s="3"/>
      <c r="J83" s="3"/>
    </row>
    <row r="84" spans="4:11" x14ac:dyDescent="0.25">
      <c r="D84" s="3"/>
      <c r="E84" s="3"/>
      <c r="F84" s="3"/>
      <c r="G84" s="3"/>
      <c r="H84" s="3"/>
      <c r="I84" s="3"/>
      <c r="J84" s="3"/>
    </row>
    <row r="85" spans="4:11" x14ac:dyDescent="0.25">
      <c r="D85" s="3"/>
      <c r="E85" s="3"/>
      <c r="F85" s="3"/>
      <c r="G85" s="3"/>
      <c r="H85" s="3"/>
      <c r="I85" s="3"/>
      <c r="J85" s="3"/>
    </row>
    <row r="86" spans="4:11" x14ac:dyDescent="0.25">
      <c r="D86" s="3"/>
      <c r="E86" s="3"/>
      <c r="F86" s="3"/>
      <c r="G86" s="3"/>
      <c r="H86" s="3"/>
      <c r="I86" s="3"/>
      <c r="J86" s="3"/>
    </row>
    <row r="87" spans="4:11" x14ac:dyDescent="0.25">
      <c r="D87" s="3"/>
      <c r="E87" s="3"/>
      <c r="F87" s="3"/>
      <c r="G87" s="3"/>
      <c r="H87" s="3"/>
      <c r="I87" s="3"/>
      <c r="J87" s="3"/>
    </row>
    <row r="88" spans="4:11" x14ac:dyDescent="0.25">
      <c r="D88" s="3"/>
      <c r="E88" s="3"/>
      <c r="F88" s="3"/>
      <c r="G88" s="3"/>
      <c r="H88" s="3"/>
      <c r="I88" s="3"/>
      <c r="J88" s="3"/>
    </row>
    <row r="89" spans="4:11" x14ac:dyDescent="0.25">
      <c r="D89" s="3"/>
      <c r="E89" s="3"/>
      <c r="F89" s="3"/>
      <c r="G89" s="3"/>
      <c r="H89" s="3"/>
      <c r="I89" s="3"/>
      <c r="J89" s="3"/>
    </row>
    <row r="90" spans="4:11" x14ac:dyDescent="0.25">
      <c r="D90" s="3"/>
      <c r="E90" s="3"/>
      <c r="F90" s="3"/>
      <c r="G90" s="3"/>
      <c r="H90" s="3"/>
      <c r="I90" s="3"/>
      <c r="J90" s="3"/>
    </row>
    <row r="91" spans="4:11" x14ac:dyDescent="0.25">
      <c r="D91" s="3"/>
      <c r="E91" s="3"/>
      <c r="F91" s="3"/>
      <c r="G91" s="3"/>
      <c r="H91" s="3"/>
      <c r="I91" s="3"/>
      <c r="J91" s="3"/>
    </row>
    <row r="92" spans="4:11" x14ac:dyDescent="0.25">
      <c r="D92" s="3"/>
      <c r="E92" s="3"/>
      <c r="F92" s="3"/>
      <c r="G92" s="3"/>
      <c r="H92" s="3"/>
      <c r="I92" s="3"/>
      <c r="J92" s="3"/>
    </row>
    <row r="93" spans="4:11" x14ac:dyDescent="0.25">
      <c r="D93" s="3"/>
      <c r="E93" s="3"/>
      <c r="F93" s="3"/>
      <c r="G93" s="3"/>
      <c r="H93" s="3"/>
      <c r="I93" s="3"/>
      <c r="J93" s="3"/>
      <c r="K93" t="str">
        <f>IF(I93&gt;=60,"CLASIFICADO A 60 Km LIBRE y 80 Km NOVICIO",IF(I93&gt;=40,"CLASIFICADO A 40 Km LIBRE y 60 Km NOVICIO",""))</f>
        <v/>
      </c>
    </row>
    <row r="94" spans="4:11" x14ac:dyDescent="0.25">
      <c r="D94" s="3"/>
      <c r="E94" s="3"/>
      <c r="F94" s="3"/>
      <c r="G94" s="3"/>
      <c r="H94" s="3"/>
      <c r="I94" s="3"/>
      <c r="J94" s="3"/>
    </row>
    <row r="95" spans="4:11" x14ac:dyDescent="0.25">
      <c r="D95" s="3"/>
      <c r="E95" s="3"/>
      <c r="F95" s="3"/>
      <c r="G95" s="3"/>
      <c r="H95" s="3"/>
      <c r="I95" s="3"/>
      <c r="J95" s="3"/>
    </row>
    <row r="96" spans="4:11" x14ac:dyDescent="0.25">
      <c r="D96" s="3"/>
      <c r="E96" s="3"/>
      <c r="F96" s="3"/>
      <c r="G96" s="3"/>
      <c r="H96" s="3"/>
      <c r="I96" s="3"/>
      <c r="J96" s="3"/>
    </row>
    <row r="97" spans="4:10" x14ac:dyDescent="0.25">
      <c r="D97" s="3"/>
      <c r="E97" s="3"/>
      <c r="F97" s="3"/>
      <c r="G97" s="3"/>
      <c r="H97" s="3"/>
      <c r="I97" s="3"/>
      <c r="J97" s="3"/>
    </row>
    <row r="98" spans="4:10" x14ac:dyDescent="0.25">
      <c r="D98" s="3"/>
      <c r="E98" s="3"/>
      <c r="F98" s="3"/>
      <c r="G98" s="3"/>
      <c r="H98" s="3"/>
      <c r="I98" s="3"/>
      <c r="J98" s="3"/>
    </row>
    <row r="99" spans="4:10" x14ac:dyDescent="0.25">
      <c r="D99" s="3"/>
      <c r="E99" s="3"/>
      <c r="F99" s="3"/>
      <c r="G99" s="3"/>
      <c r="H99" s="3"/>
      <c r="I99" s="3"/>
      <c r="J99" s="3"/>
    </row>
    <row r="100" spans="4:10" x14ac:dyDescent="0.25">
      <c r="D100" s="3"/>
      <c r="E100" s="3"/>
      <c r="F100" s="3"/>
      <c r="G100" s="3"/>
      <c r="H100" s="3"/>
      <c r="I100" s="3"/>
      <c r="J100" s="3"/>
    </row>
    <row r="101" spans="4:10" x14ac:dyDescent="0.25">
      <c r="D101" s="3"/>
      <c r="E101" s="3"/>
      <c r="F101" s="3"/>
      <c r="G101" s="3"/>
      <c r="H101" s="3"/>
      <c r="I101" s="3"/>
      <c r="J101" s="3"/>
    </row>
    <row r="102" spans="4:10" x14ac:dyDescent="0.25">
      <c r="D102" s="3"/>
      <c r="E102" s="3"/>
      <c r="F102" s="3"/>
      <c r="G102" s="3"/>
      <c r="H102" s="3"/>
      <c r="I102" s="3"/>
      <c r="J102" s="3"/>
    </row>
    <row r="103" spans="4:10" x14ac:dyDescent="0.25">
      <c r="D103" s="3"/>
      <c r="E103" s="3"/>
      <c r="F103" s="3"/>
      <c r="G103" s="3"/>
      <c r="H103" s="3"/>
      <c r="I103" s="3"/>
      <c r="J103" s="3"/>
    </row>
    <row r="104" spans="4:10" x14ac:dyDescent="0.25">
      <c r="D104" s="3"/>
      <c r="E104" s="3"/>
      <c r="F104" s="3"/>
      <c r="G104" s="3"/>
      <c r="H104" s="3"/>
      <c r="I104" s="3"/>
      <c r="J104" s="3"/>
    </row>
    <row r="105" spans="4:10" x14ac:dyDescent="0.25">
      <c r="D105" s="3"/>
      <c r="E105" s="3"/>
      <c r="F105" s="3"/>
      <c r="G105" s="3"/>
      <c r="H105" s="3"/>
      <c r="I105" s="3"/>
      <c r="J105" s="3"/>
    </row>
    <row r="106" spans="4:10" x14ac:dyDescent="0.25">
      <c r="D106" s="3"/>
      <c r="E106" s="3"/>
      <c r="F106" s="3"/>
      <c r="G106" s="3"/>
      <c r="H106" s="3"/>
      <c r="I106" s="3"/>
      <c r="J106" s="3"/>
    </row>
    <row r="107" spans="4:10" x14ac:dyDescent="0.25">
      <c r="D107" s="3"/>
      <c r="E107" s="3"/>
      <c r="F107" s="3"/>
      <c r="G107" s="3"/>
      <c r="H107" s="3"/>
      <c r="I107" s="3"/>
      <c r="J107" s="3"/>
    </row>
    <row r="108" spans="4:10" x14ac:dyDescent="0.25">
      <c r="D108" s="3"/>
      <c r="E108" s="3"/>
      <c r="F108" s="3"/>
      <c r="G108" s="3"/>
      <c r="H108" s="3"/>
      <c r="I108" s="3"/>
      <c r="J108" s="3"/>
    </row>
    <row r="109" spans="4:10" x14ac:dyDescent="0.25">
      <c r="D109" s="3"/>
      <c r="E109" s="3"/>
      <c r="F109" s="3"/>
      <c r="G109" s="3"/>
      <c r="H109" s="3"/>
      <c r="I109" s="3"/>
      <c r="J109" s="3"/>
    </row>
    <row r="110" spans="4:10" x14ac:dyDescent="0.25">
      <c r="D110" s="3"/>
      <c r="E110" s="3"/>
      <c r="F110" s="3"/>
      <c r="G110" s="3"/>
      <c r="H110" s="3"/>
      <c r="I110" s="3"/>
      <c r="J110" s="3"/>
    </row>
    <row r="111" spans="4:10" x14ac:dyDescent="0.25">
      <c r="D111" s="3"/>
      <c r="E111" s="3"/>
      <c r="F111" s="3"/>
      <c r="G111" s="3"/>
      <c r="H111" s="3"/>
      <c r="I111" s="3"/>
      <c r="J111" s="3"/>
    </row>
    <row r="112" spans="4:10" x14ac:dyDescent="0.25">
      <c r="D112" s="3"/>
      <c r="E112" s="3"/>
      <c r="F112" s="3"/>
      <c r="G112" s="3"/>
      <c r="H112" s="3"/>
      <c r="I112" s="3"/>
      <c r="J112" s="3"/>
    </row>
    <row r="113" spans="4:10" x14ac:dyDescent="0.25">
      <c r="D113" s="3"/>
      <c r="E113" s="3"/>
      <c r="F113" s="3"/>
      <c r="G113" s="3"/>
      <c r="H113" s="3"/>
      <c r="I113" s="3"/>
      <c r="J113" s="3"/>
    </row>
    <row r="114" spans="4:10" x14ac:dyDescent="0.25">
      <c r="D114" s="3"/>
      <c r="E114" s="3"/>
      <c r="F114" s="3"/>
      <c r="G114" s="3"/>
      <c r="H114" s="3"/>
      <c r="I114" s="3"/>
      <c r="J114" s="3"/>
    </row>
    <row r="115" spans="4:10" x14ac:dyDescent="0.25">
      <c r="D115" s="3"/>
      <c r="E115" s="3"/>
      <c r="F115" s="3"/>
      <c r="G115" s="3"/>
      <c r="H115" s="3"/>
      <c r="I115" s="3"/>
      <c r="J115" s="3"/>
    </row>
    <row r="116" spans="4:10" x14ac:dyDescent="0.25">
      <c r="D116" s="3"/>
      <c r="E116" s="3"/>
      <c r="F116" s="3"/>
      <c r="G116" s="3"/>
      <c r="H116" s="3"/>
      <c r="I116" s="3"/>
      <c r="J116" s="3"/>
    </row>
    <row r="117" spans="4:10" x14ac:dyDescent="0.25">
      <c r="D117" s="3"/>
      <c r="E117" s="3"/>
      <c r="F117" s="3"/>
      <c r="G117" s="3"/>
      <c r="H117" s="3"/>
      <c r="I117" s="3"/>
      <c r="J117" s="3"/>
    </row>
    <row r="118" spans="4:10" x14ac:dyDescent="0.25">
      <c r="D118" s="3"/>
      <c r="E118" s="3"/>
      <c r="F118" s="3"/>
      <c r="G118" s="3"/>
      <c r="H118" s="3"/>
      <c r="I118" s="3"/>
      <c r="J118" s="3"/>
    </row>
    <row r="119" spans="4:10" x14ac:dyDescent="0.25">
      <c r="D119" s="3"/>
      <c r="E119" s="3"/>
      <c r="F119" s="3"/>
      <c r="G119" s="3"/>
      <c r="H119" s="3"/>
      <c r="I119" s="3"/>
      <c r="J119" s="3"/>
    </row>
    <row r="120" spans="4:10" x14ac:dyDescent="0.25">
      <c r="D120" s="3"/>
      <c r="E120" s="3"/>
      <c r="F120" s="3"/>
      <c r="G120" s="3"/>
      <c r="H120" s="3"/>
      <c r="I120" s="3"/>
      <c r="J120" s="3"/>
    </row>
    <row r="121" spans="4:10" x14ac:dyDescent="0.25">
      <c r="D121" s="3"/>
      <c r="E121" s="3"/>
      <c r="F121" s="3"/>
      <c r="G121" s="3"/>
      <c r="H121" s="3"/>
      <c r="I121" s="3"/>
      <c r="J121" s="3"/>
    </row>
    <row r="122" spans="4:10" x14ac:dyDescent="0.25">
      <c r="D122" s="3"/>
      <c r="E122" s="3"/>
      <c r="F122" s="3"/>
      <c r="G122" s="3"/>
      <c r="H122" s="3"/>
      <c r="I122" s="3"/>
      <c r="J122" s="3"/>
    </row>
    <row r="123" spans="4:10" x14ac:dyDescent="0.25">
      <c r="D123" s="3"/>
      <c r="E123" s="3"/>
      <c r="F123" s="3"/>
      <c r="G123" s="3"/>
      <c r="H123" s="3"/>
      <c r="I123" s="3"/>
      <c r="J123" s="3"/>
    </row>
    <row r="124" spans="4:10" x14ac:dyDescent="0.25">
      <c r="D124" s="3"/>
      <c r="E124" s="3"/>
      <c r="F124" s="3"/>
      <c r="G124" s="3"/>
      <c r="H124" s="3"/>
      <c r="I124" s="3"/>
      <c r="J124" s="3"/>
    </row>
    <row r="125" spans="4:10" x14ac:dyDescent="0.25">
      <c r="D125" s="3"/>
      <c r="E125" s="3"/>
      <c r="F125" s="3"/>
      <c r="G125" s="3"/>
      <c r="H125" s="3"/>
      <c r="I125" s="3"/>
      <c r="J125" s="3"/>
    </row>
    <row r="126" spans="4:10" x14ac:dyDescent="0.25">
      <c r="D126" s="3"/>
      <c r="E126" s="3"/>
      <c r="F126" s="3"/>
      <c r="G126" s="3"/>
      <c r="H126" s="3"/>
      <c r="I126" s="3"/>
      <c r="J126" s="3"/>
    </row>
    <row r="127" spans="4:10" x14ac:dyDescent="0.25">
      <c r="D127" s="3"/>
      <c r="E127" s="3"/>
      <c r="F127" s="3"/>
      <c r="G127" s="3"/>
      <c r="H127" s="3"/>
      <c r="I127" s="3"/>
      <c r="J127" s="3"/>
    </row>
    <row r="128" spans="4:10" x14ac:dyDescent="0.25">
      <c r="D128" s="3"/>
      <c r="E128" s="3"/>
      <c r="F128" s="3"/>
      <c r="G128" s="3"/>
      <c r="H128" s="3"/>
      <c r="I128" s="3"/>
      <c r="J128" s="3"/>
    </row>
    <row r="129" spans="4:10" x14ac:dyDescent="0.25">
      <c r="D129" s="3"/>
      <c r="E129" s="3"/>
      <c r="F129" s="3"/>
      <c r="G129" s="3"/>
      <c r="H129" s="3"/>
      <c r="I129" s="3"/>
      <c r="J129" s="3"/>
    </row>
    <row r="130" spans="4:10" x14ac:dyDescent="0.25">
      <c r="D130" s="3"/>
      <c r="E130" s="3"/>
      <c r="F130" s="3"/>
      <c r="G130" s="3"/>
      <c r="H130" s="3"/>
      <c r="I130" s="3"/>
      <c r="J130" s="3"/>
    </row>
    <row r="131" spans="4:10" x14ac:dyDescent="0.25">
      <c r="D131" s="3"/>
      <c r="E131" s="3"/>
      <c r="F131" s="3"/>
      <c r="G131" s="3"/>
      <c r="H131" s="3"/>
      <c r="I131" s="3"/>
      <c r="J131" s="3"/>
    </row>
    <row r="132" spans="4:10" x14ac:dyDescent="0.25">
      <c r="D132" s="3"/>
      <c r="E132" s="3"/>
      <c r="F132" s="3"/>
      <c r="G132" s="3"/>
      <c r="H132" s="3"/>
      <c r="I132" s="3"/>
      <c r="J132" s="3"/>
    </row>
    <row r="133" spans="4:10" x14ac:dyDescent="0.25">
      <c r="D133" s="3"/>
      <c r="E133" s="3"/>
      <c r="F133" s="3"/>
      <c r="G133" s="3"/>
      <c r="H133" s="3"/>
      <c r="I133" s="3"/>
      <c r="J133" s="3"/>
    </row>
    <row r="134" spans="4:10" x14ac:dyDescent="0.25">
      <c r="D134" s="3"/>
      <c r="E134" s="3"/>
      <c r="F134" s="3"/>
      <c r="G134" s="3"/>
      <c r="H134" s="3"/>
      <c r="I134" s="3"/>
      <c r="J134" s="3"/>
    </row>
    <row r="135" spans="4:10" x14ac:dyDescent="0.25">
      <c r="D135" s="3"/>
      <c r="E135" s="3"/>
      <c r="F135" s="3"/>
      <c r="G135" s="3"/>
      <c r="H135" s="3"/>
      <c r="I135" s="3"/>
      <c r="J135" s="3"/>
    </row>
    <row r="136" spans="4:10" x14ac:dyDescent="0.25">
      <c r="D136" s="3"/>
      <c r="E136" s="3"/>
      <c r="F136" s="3"/>
      <c r="G136" s="3"/>
      <c r="H136" s="3"/>
      <c r="I136" s="3"/>
      <c r="J136" s="3"/>
    </row>
    <row r="137" spans="4:10" x14ac:dyDescent="0.25">
      <c r="D137" s="3"/>
      <c r="E137" s="3"/>
      <c r="F137" s="3"/>
      <c r="G137" s="3"/>
      <c r="H137" s="3"/>
      <c r="I137" s="3"/>
      <c r="J137" s="3"/>
    </row>
    <row r="138" spans="4:10" x14ac:dyDescent="0.25">
      <c r="D138" s="3"/>
      <c r="E138" s="3"/>
      <c r="F138" s="3"/>
      <c r="G138" s="3"/>
      <c r="H138" s="3"/>
      <c r="I138" s="3"/>
      <c r="J138" s="3"/>
    </row>
    <row r="139" spans="4:10" x14ac:dyDescent="0.25">
      <c r="D139" s="3"/>
      <c r="E139" s="3"/>
      <c r="F139" s="3"/>
      <c r="G139" s="3"/>
      <c r="H139" s="3"/>
      <c r="I139" s="3"/>
      <c r="J139" s="3"/>
    </row>
    <row r="140" spans="4:10" x14ac:dyDescent="0.25">
      <c r="D140" s="3"/>
      <c r="E140" s="3"/>
      <c r="F140" s="3"/>
      <c r="G140" s="3"/>
      <c r="H140" s="3"/>
      <c r="I140" s="3"/>
      <c r="J140" s="3"/>
    </row>
    <row r="141" spans="4:10" x14ac:dyDescent="0.25">
      <c r="D141" s="3"/>
      <c r="E141" s="3"/>
      <c r="F141" s="3"/>
      <c r="G141" s="3"/>
      <c r="H141" s="3"/>
      <c r="I141" s="3"/>
      <c r="J141" s="3"/>
    </row>
    <row r="142" spans="4:10" x14ac:dyDescent="0.25">
      <c r="D142" s="3"/>
      <c r="E142" s="3"/>
      <c r="F142" s="3"/>
      <c r="G142" s="3"/>
      <c r="H142" s="3"/>
      <c r="I142" s="3"/>
      <c r="J142" s="3"/>
    </row>
    <row r="143" spans="4:10" x14ac:dyDescent="0.25">
      <c r="D143" s="3"/>
      <c r="E143" s="3"/>
      <c r="F143" s="3"/>
      <c r="G143" s="3"/>
      <c r="H143" s="3"/>
      <c r="I143" s="3"/>
      <c r="J143" s="3"/>
    </row>
    <row r="144" spans="4:10" x14ac:dyDescent="0.25">
      <c r="D144" s="3"/>
      <c r="E144" s="3"/>
      <c r="F144" s="3"/>
      <c r="G144" s="3"/>
      <c r="H144" s="3"/>
      <c r="I144" s="3"/>
      <c r="J144" s="3"/>
    </row>
    <row r="145" spans="4:10" x14ac:dyDescent="0.25">
      <c r="D145" s="3"/>
      <c r="E145" s="3"/>
      <c r="F145" s="3"/>
      <c r="G145" s="3"/>
      <c r="H145" s="3"/>
      <c r="I145" s="3"/>
      <c r="J145" s="3"/>
    </row>
    <row r="146" spans="4:10" x14ac:dyDescent="0.25">
      <c r="D146" s="3"/>
      <c r="E146" s="3"/>
      <c r="F146" s="3"/>
      <c r="G146" s="3"/>
      <c r="H146" s="3"/>
      <c r="I146" s="3"/>
      <c r="J146" s="3"/>
    </row>
    <row r="147" spans="4:10" x14ac:dyDescent="0.25">
      <c r="D147" s="3"/>
      <c r="E147" s="3"/>
      <c r="F147" s="3"/>
      <c r="G147" s="3"/>
      <c r="H147" s="3"/>
      <c r="I147" s="3"/>
      <c r="J147" s="3"/>
    </row>
    <row r="148" spans="4:10" x14ac:dyDescent="0.25">
      <c r="D148" s="3"/>
      <c r="E148" s="3"/>
      <c r="F148" s="3"/>
      <c r="G148" s="3"/>
      <c r="H148" s="3"/>
      <c r="I148" s="3"/>
      <c r="J148" s="3"/>
    </row>
    <row r="149" spans="4:10" x14ac:dyDescent="0.25">
      <c r="D149" s="3"/>
      <c r="E149" s="3"/>
      <c r="F149" s="3"/>
      <c r="G149" s="3"/>
      <c r="H149" s="3"/>
      <c r="I149" s="3"/>
      <c r="J149" s="3"/>
    </row>
    <row r="150" spans="4:10" x14ac:dyDescent="0.25">
      <c r="D150" s="3"/>
      <c r="E150" s="3"/>
      <c r="F150" s="3"/>
      <c r="G150" s="3"/>
      <c r="H150" s="3"/>
      <c r="I150" s="3"/>
      <c r="J150" s="3"/>
    </row>
    <row r="151" spans="4:10" x14ac:dyDescent="0.25">
      <c r="D151" s="3"/>
      <c r="E151" s="3"/>
      <c r="F151" s="3"/>
      <c r="G151" s="3"/>
      <c r="H151" s="3"/>
      <c r="I151" s="3"/>
      <c r="J151" s="3"/>
    </row>
    <row r="152" spans="4:10" x14ac:dyDescent="0.25">
      <c r="D152" s="3"/>
      <c r="E152" s="3"/>
      <c r="F152" s="3"/>
      <c r="G152" s="3"/>
      <c r="H152" s="3"/>
      <c r="I152" s="3"/>
      <c r="J152" s="3"/>
    </row>
    <row r="153" spans="4:10" x14ac:dyDescent="0.25">
      <c r="D153" s="3"/>
      <c r="E153" s="3"/>
      <c r="F153" s="3"/>
      <c r="G153" s="3"/>
      <c r="H153" s="3"/>
      <c r="I153" s="3"/>
      <c r="J153" s="3"/>
    </row>
    <row r="154" spans="4:10" x14ac:dyDescent="0.25">
      <c r="D154" s="3"/>
      <c r="E154" s="3"/>
      <c r="F154" s="3"/>
      <c r="G154" s="3"/>
      <c r="H154" s="3"/>
      <c r="I154" s="3"/>
      <c r="J154" s="3"/>
    </row>
    <row r="155" spans="4:10" x14ac:dyDescent="0.25">
      <c r="D155" s="3"/>
      <c r="E155" s="3"/>
      <c r="F155" s="3"/>
      <c r="G155" s="3"/>
      <c r="H155" s="3"/>
      <c r="I155" s="3"/>
      <c r="J155" s="3"/>
    </row>
    <row r="156" spans="4:10" x14ac:dyDescent="0.25">
      <c r="D156" s="3"/>
      <c r="E156" s="3"/>
      <c r="F156" s="3"/>
      <c r="G156" s="3"/>
      <c r="H156" s="3"/>
      <c r="I156" s="3"/>
      <c r="J156" s="3"/>
    </row>
    <row r="157" spans="4:10" x14ac:dyDescent="0.25">
      <c r="D157" s="3"/>
      <c r="E157" s="3"/>
      <c r="F157" s="3"/>
      <c r="G157" s="3"/>
      <c r="H157" s="3"/>
      <c r="I157" s="3"/>
      <c r="J157" s="3"/>
    </row>
    <row r="158" spans="4:10" x14ac:dyDescent="0.25">
      <c r="D158" s="3"/>
      <c r="E158" s="3"/>
      <c r="F158" s="3"/>
      <c r="G158" s="3"/>
      <c r="H158" s="3"/>
      <c r="I158" s="3"/>
      <c r="J158" s="3"/>
    </row>
    <row r="159" spans="4:10" x14ac:dyDescent="0.25">
      <c r="D159" s="3"/>
      <c r="E159" s="3"/>
      <c r="F159" s="3"/>
      <c r="G159" s="3"/>
      <c r="H159" s="3"/>
      <c r="I159" s="3"/>
      <c r="J159" s="3"/>
    </row>
    <row r="160" spans="4:10" x14ac:dyDescent="0.25">
      <c r="D160" s="3"/>
      <c r="E160" s="3"/>
      <c r="F160" s="3"/>
      <c r="G160" s="3"/>
      <c r="H160" s="3"/>
      <c r="I160" s="3"/>
      <c r="J160" s="3"/>
    </row>
    <row r="161" spans="4:10" x14ac:dyDescent="0.25">
      <c r="D161" s="3"/>
      <c r="E161" s="3"/>
      <c r="F161" s="3"/>
      <c r="G161" s="3"/>
      <c r="H161" s="3"/>
      <c r="I161" s="3"/>
      <c r="J161" s="3"/>
    </row>
    <row r="162" spans="4:10" x14ac:dyDescent="0.25">
      <c r="D162" s="3"/>
      <c r="E162" s="3"/>
      <c r="F162" s="3"/>
      <c r="G162" s="3"/>
      <c r="H162" s="3"/>
      <c r="I162" s="3"/>
      <c r="J162" s="3"/>
    </row>
    <row r="163" spans="4:10" x14ac:dyDescent="0.25">
      <c r="D163" s="3"/>
      <c r="E163" s="3"/>
      <c r="F163" s="3"/>
      <c r="G163" s="3"/>
      <c r="H163" s="3"/>
      <c r="I163" s="3"/>
      <c r="J163" s="3"/>
    </row>
    <row r="164" spans="4:10" x14ac:dyDescent="0.25">
      <c r="D164" s="3"/>
      <c r="E164" s="3"/>
      <c r="F164" s="3"/>
      <c r="G164" s="3"/>
      <c r="H164" s="3"/>
      <c r="I164" s="3"/>
      <c r="J164" s="3"/>
    </row>
    <row r="165" spans="4:10" x14ac:dyDescent="0.25">
      <c r="D165" s="3"/>
      <c r="E165" s="3"/>
      <c r="F165" s="3"/>
      <c r="G165" s="3"/>
      <c r="H165" s="3"/>
      <c r="I165" s="3"/>
      <c r="J165" s="3"/>
    </row>
    <row r="166" spans="4:10" x14ac:dyDescent="0.25">
      <c r="D166" s="3"/>
      <c r="E166" s="3"/>
      <c r="F166" s="3"/>
      <c r="G166" s="3"/>
      <c r="H166" s="3"/>
      <c r="I166" s="3"/>
      <c r="J166" s="3"/>
    </row>
    <row r="167" spans="4:10" x14ac:dyDescent="0.25">
      <c r="D167" s="3"/>
      <c r="E167" s="3"/>
      <c r="F167" s="3"/>
      <c r="G167" s="3"/>
      <c r="H167" s="3"/>
      <c r="I167" s="3"/>
      <c r="J167" s="3"/>
    </row>
    <row r="168" spans="4:10" x14ac:dyDescent="0.25">
      <c r="D168" s="3"/>
      <c r="E168" s="3"/>
      <c r="F168" s="3"/>
      <c r="G168" s="3"/>
      <c r="H168" s="3"/>
      <c r="I168" s="3"/>
      <c r="J168" s="3"/>
    </row>
    <row r="169" spans="4:10" x14ac:dyDescent="0.25">
      <c r="D169" s="3"/>
      <c r="E169" s="3"/>
      <c r="F169" s="3"/>
      <c r="G169" s="3"/>
      <c r="H169" s="3"/>
      <c r="I169" s="3"/>
      <c r="J169" s="3"/>
    </row>
    <row r="170" spans="4:10" x14ac:dyDescent="0.25">
      <c r="D170" s="3"/>
      <c r="E170" s="3"/>
      <c r="F170" s="3"/>
      <c r="G170" s="3"/>
      <c r="H170" s="3"/>
      <c r="I170" s="3"/>
      <c r="J170" s="3"/>
    </row>
    <row r="171" spans="4:10" x14ac:dyDescent="0.25">
      <c r="D171" s="3"/>
      <c r="E171" s="3"/>
      <c r="F171" s="3"/>
      <c r="G171" s="3"/>
      <c r="H171" s="3"/>
      <c r="I171" s="3"/>
      <c r="J171" s="3"/>
    </row>
    <row r="172" spans="4:10" x14ac:dyDescent="0.25">
      <c r="D172" s="3"/>
      <c r="E172" s="3"/>
      <c r="F172" s="3"/>
      <c r="G172" s="3"/>
      <c r="H172" s="3"/>
      <c r="I172" s="3"/>
      <c r="J172" s="3"/>
    </row>
    <row r="173" spans="4:10" x14ac:dyDescent="0.25">
      <c r="D173" s="3"/>
      <c r="E173" s="3"/>
      <c r="F173" s="3"/>
      <c r="G173" s="3"/>
      <c r="H173" s="3"/>
      <c r="I173" s="3"/>
      <c r="J173" s="3"/>
    </row>
    <row r="174" spans="4:10" x14ac:dyDescent="0.25">
      <c r="D174" s="3"/>
      <c r="E174" s="3"/>
      <c r="F174" s="3"/>
      <c r="G174" s="3"/>
      <c r="H174" s="3"/>
      <c r="I174" s="3"/>
      <c r="J174" s="3"/>
    </row>
    <row r="175" spans="4:10" x14ac:dyDescent="0.25">
      <c r="D175" s="3"/>
      <c r="E175" s="3"/>
      <c r="F175" s="3"/>
      <c r="G175" s="3"/>
      <c r="H175" s="3"/>
      <c r="I175" s="3"/>
      <c r="J175" s="3"/>
    </row>
    <row r="176" spans="4:10" x14ac:dyDescent="0.25">
      <c r="D176" s="3"/>
      <c r="E176" s="3"/>
      <c r="F176" s="3"/>
      <c r="G176" s="3"/>
      <c r="H176" s="3"/>
      <c r="I176" s="3"/>
      <c r="J176" s="3"/>
    </row>
    <row r="177" spans="4:10" x14ac:dyDescent="0.25">
      <c r="D177" s="3"/>
      <c r="E177" s="3"/>
      <c r="F177" s="3"/>
      <c r="G177" s="3"/>
      <c r="H177" s="3"/>
      <c r="I177" s="3"/>
      <c r="J177" s="3"/>
    </row>
    <row r="178" spans="4:10" x14ac:dyDescent="0.25">
      <c r="D178" s="3"/>
      <c r="E178" s="3"/>
      <c r="F178" s="3"/>
      <c r="G178" s="3"/>
      <c r="H178" s="3"/>
      <c r="I178" s="3"/>
      <c r="J178" s="3"/>
    </row>
    <row r="179" spans="4:10" x14ac:dyDescent="0.25">
      <c r="D179" s="3"/>
      <c r="E179" s="3"/>
      <c r="F179" s="3"/>
      <c r="G179" s="3"/>
      <c r="H179" s="3"/>
      <c r="I179" s="3"/>
      <c r="J179" s="3"/>
    </row>
    <row r="180" spans="4:10" x14ac:dyDescent="0.25">
      <c r="D180" s="3"/>
      <c r="E180" s="3"/>
      <c r="F180" s="3"/>
      <c r="G180" s="3"/>
      <c r="H180" s="3"/>
      <c r="I180" s="3"/>
      <c r="J180" s="3"/>
    </row>
    <row r="181" spans="4:10" x14ac:dyDescent="0.25">
      <c r="D181" s="3"/>
      <c r="E181" s="3"/>
      <c r="F181" s="3"/>
      <c r="G181" s="3"/>
      <c r="H181" s="3"/>
      <c r="I181" s="3"/>
      <c r="J181" s="3"/>
    </row>
    <row r="182" spans="4:10" x14ac:dyDescent="0.25">
      <c r="D182" s="3"/>
      <c r="E182" s="3"/>
      <c r="F182" s="3"/>
      <c r="G182" s="3"/>
      <c r="H182" s="3"/>
      <c r="I182" s="3"/>
      <c r="J182" s="3"/>
    </row>
    <row r="183" spans="4:10" x14ac:dyDescent="0.25">
      <c r="D183" s="3"/>
      <c r="E183" s="3"/>
      <c r="F183" s="3"/>
      <c r="G183" s="3"/>
      <c r="H183" s="3"/>
      <c r="I183" s="3"/>
      <c r="J183" s="3"/>
    </row>
    <row r="184" spans="4:10" x14ac:dyDescent="0.25">
      <c r="D184" s="3"/>
      <c r="E184" s="3"/>
      <c r="F184" s="3"/>
      <c r="G184" s="3"/>
      <c r="H184" s="3"/>
      <c r="I184" s="3"/>
      <c r="J184" s="3"/>
    </row>
    <row r="185" spans="4:10" x14ac:dyDescent="0.25">
      <c r="D185" s="3"/>
      <c r="E185" s="3"/>
      <c r="F185" s="3"/>
      <c r="G185" s="3"/>
      <c r="H185" s="3"/>
      <c r="I185" s="3"/>
      <c r="J185" s="3"/>
    </row>
    <row r="186" spans="4:10" x14ac:dyDescent="0.25">
      <c r="D186" s="3"/>
      <c r="E186" s="3"/>
      <c r="F186" s="3"/>
      <c r="G186" s="3"/>
      <c r="H186" s="3"/>
      <c r="I186" s="3"/>
      <c r="J186" s="3"/>
    </row>
    <row r="187" spans="4:10" x14ac:dyDescent="0.25">
      <c r="D187" s="3"/>
      <c r="E187" s="3"/>
      <c r="F187" s="3"/>
      <c r="G187" s="3"/>
      <c r="H187" s="3"/>
      <c r="I187" s="3"/>
      <c r="J187" s="3"/>
    </row>
    <row r="188" spans="4:10" x14ac:dyDescent="0.25">
      <c r="D188" s="3"/>
      <c r="E188" s="3"/>
      <c r="F188" s="3"/>
      <c r="G188" s="3"/>
      <c r="H188" s="3"/>
      <c r="I188" s="3"/>
      <c r="J188" s="3"/>
    </row>
    <row r="189" spans="4:10" x14ac:dyDescent="0.25">
      <c r="D189" s="3"/>
      <c r="E189" s="3"/>
      <c r="F189" s="3"/>
      <c r="G189" s="3"/>
      <c r="H189" s="3"/>
      <c r="I189" s="3"/>
      <c r="J189" s="3"/>
    </row>
    <row r="190" spans="4:10" x14ac:dyDescent="0.25">
      <c r="D190" s="3"/>
      <c r="E190" s="3"/>
      <c r="F190" s="3"/>
      <c r="G190" s="3"/>
      <c r="H190" s="3"/>
      <c r="I190" s="3"/>
      <c r="J190" s="3"/>
    </row>
    <row r="191" spans="4:10" x14ac:dyDescent="0.25">
      <c r="D191" s="3"/>
      <c r="E191" s="3"/>
      <c r="F191" s="3"/>
      <c r="G191" s="3"/>
      <c r="H191" s="3"/>
      <c r="I191" s="3"/>
      <c r="J191" s="3"/>
    </row>
    <row r="192" spans="4:10" x14ac:dyDescent="0.25">
      <c r="D192" s="3"/>
      <c r="E192" s="3"/>
      <c r="F192" s="3"/>
      <c r="G192" s="3"/>
      <c r="H192" s="3"/>
      <c r="I192" s="3"/>
      <c r="J192" s="3"/>
    </row>
    <row r="193" spans="4:10" x14ac:dyDescent="0.25">
      <c r="D193" s="3"/>
      <c r="E193" s="3"/>
      <c r="F193" s="3"/>
      <c r="G193" s="3"/>
      <c r="H193" s="3"/>
      <c r="I193" s="3"/>
      <c r="J193" s="3"/>
    </row>
    <row r="194" spans="4:10" x14ac:dyDescent="0.25">
      <c r="D194" s="3"/>
      <c r="E194" s="3"/>
      <c r="F194" s="3"/>
      <c r="G194" s="3"/>
      <c r="H194" s="3"/>
      <c r="I194" s="3"/>
      <c r="J194" s="3"/>
    </row>
    <row r="195" spans="4:10" x14ac:dyDescent="0.25">
      <c r="D195" s="3"/>
      <c r="E195" s="3"/>
      <c r="F195" s="3"/>
      <c r="G195" s="3"/>
      <c r="H195" s="3"/>
      <c r="I195" s="3"/>
      <c r="J195" s="3"/>
    </row>
    <row r="196" spans="4:10" x14ac:dyDescent="0.25">
      <c r="D196" s="3"/>
      <c r="E196" s="3"/>
      <c r="F196" s="3"/>
      <c r="G196" s="3"/>
      <c r="H196" s="3"/>
      <c r="I196" s="3"/>
      <c r="J196" s="3"/>
    </row>
    <row r="197" spans="4:10" x14ac:dyDescent="0.25">
      <c r="D197" s="3"/>
      <c r="E197" s="3"/>
      <c r="F197" s="3"/>
      <c r="G197" s="3"/>
      <c r="H197" s="3"/>
      <c r="I197" s="3"/>
      <c r="J197" s="3"/>
    </row>
    <row r="198" spans="4:10" x14ac:dyDescent="0.25">
      <c r="D198" s="3"/>
      <c r="E198" s="3"/>
      <c r="F198" s="3"/>
      <c r="G198" s="3"/>
      <c r="H198" s="3"/>
      <c r="I198" s="3"/>
      <c r="J198" s="3"/>
    </row>
    <row r="199" spans="4:10" x14ac:dyDescent="0.25">
      <c r="D199" s="3"/>
      <c r="E199" s="3"/>
      <c r="F199" s="3"/>
      <c r="G199" s="3"/>
      <c r="H199" s="3"/>
      <c r="I199" s="3"/>
      <c r="J199" s="3"/>
    </row>
    <row r="200" spans="4:10" x14ac:dyDescent="0.25">
      <c r="D200" s="3"/>
      <c r="E200" s="3"/>
      <c r="F200" s="3"/>
      <c r="G200" s="3"/>
      <c r="H200" s="3"/>
      <c r="I200" s="3"/>
      <c r="J200" s="3"/>
    </row>
    <row r="201" spans="4:10" x14ac:dyDescent="0.25">
      <c r="D201" s="3"/>
      <c r="E201" s="3"/>
      <c r="F201" s="3"/>
      <c r="G201" s="3"/>
      <c r="H201" s="3"/>
      <c r="I201" s="3"/>
      <c r="J201" s="3"/>
    </row>
    <row r="202" spans="4:10" x14ac:dyDescent="0.25">
      <c r="D202" s="3"/>
      <c r="E202" s="3"/>
      <c r="F202" s="3"/>
      <c r="G202" s="3"/>
      <c r="H202" s="3"/>
      <c r="I202" s="3"/>
      <c r="J202" s="3"/>
    </row>
    <row r="203" spans="4:10" x14ac:dyDescent="0.25">
      <c r="D203" s="3"/>
      <c r="E203" s="3"/>
      <c r="F203" s="3"/>
      <c r="G203" s="3"/>
      <c r="H203" s="3"/>
      <c r="I203" s="3"/>
      <c r="J203" s="3"/>
    </row>
    <row r="204" spans="4:10" x14ac:dyDescent="0.25">
      <c r="D204" s="3"/>
      <c r="E204" s="3"/>
      <c r="F204" s="3"/>
      <c r="G204" s="3"/>
      <c r="H204" s="3"/>
      <c r="I204" s="3"/>
      <c r="J204" s="3"/>
    </row>
    <row r="205" spans="4:10" x14ac:dyDescent="0.25">
      <c r="D205" s="3"/>
      <c r="E205" s="3"/>
      <c r="F205" s="3"/>
      <c r="G205" s="3"/>
      <c r="H205" s="3"/>
      <c r="I205" s="3"/>
      <c r="J205" s="3"/>
    </row>
    <row r="206" spans="4:10" x14ac:dyDescent="0.25">
      <c r="D206" s="3"/>
      <c r="E206" s="3"/>
      <c r="F206" s="3"/>
      <c r="G206" s="3"/>
      <c r="H206" s="3"/>
      <c r="I206" s="3"/>
      <c r="J206" s="3"/>
    </row>
    <row r="207" spans="4:10" x14ac:dyDescent="0.25">
      <c r="D207" s="3"/>
      <c r="E207" s="3"/>
      <c r="F207" s="3"/>
      <c r="G207" s="3"/>
      <c r="H207" s="3"/>
      <c r="I207" s="3"/>
      <c r="J207" s="3"/>
    </row>
    <row r="208" spans="4:10" x14ac:dyDescent="0.25">
      <c r="D208" s="3"/>
      <c r="E208" s="3"/>
      <c r="F208" s="3"/>
      <c r="G208" s="3"/>
      <c r="H208" s="3"/>
      <c r="I208" s="3"/>
      <c r="J208" s="3"/>
    </row>
    <row r="209" spans="4:10" x14ac:dyDescent="0.25">
      <c r="D209" s="3"/>
      <c r="E209" s="3"/>
      <c r="F209" s="3"/>
      <c r="G209" s="3"/>
      <c r="H209" s="3"/>
      <c r="I209" s="3"/>
      <c r="J209" s="3"/>
    </row>
    <row r="210" spans="4:10" x14ac:dyDescent="0.25">
      <c r="D210" s="3"/>
      <c r="E210" s="3"/>
      <c r="F210" s="3"/>
      <c r="G210" s="3"/>
      <c r="H210" s="3"/>
      <c r="I210" s="3"/>
      <c r="J210" s="3"/>
    </row>
    <row r="211" spans="4:10" x14ac:dyDescent="0.25">
      <c r="D211" s="3"/>
      <c r="E211" s="3"/>
      <c r="F211" s="3"/>
      <c r="G211" s="3"/>
      <c r="H211" s="3"/>
      <c r="I211" s="3"/>
      <c r="J211" s="3"/>
    </row>
    <row r="212" spans="4:10" x14ac:dyDescent="0.25">
      <c r="D212" s="3"/>
      <c r="E212" s="3"/>
      <c r="F212" s="3"/>
      <c r="G212" s="3"/>
      <c r="H212" s="3"/>
      <c r="I212" s="3"/>
      <c r="J212" s="3"/>
    </row>
    <row r="213" spans="4:10" x14ac:dyDescent="0.25">
      <c r="D213" s="3"/>
      <c r="E213" s="3"/>
      <c r="F213" s="3"/>
      <c r="G213" s="3"/>
      <c r="H213" s="3"/>
      <c r="I213" s="3"/>
      <c r="J213" s="3"/>
    </row>
    <row r="214" spans="4:10" x14ac:dyDescent="0.25">
      <c r="D214" s="3"/>
      <c r="E214" s="3"/>
      <c r="F214" s="3"/>
      <c r="G214" s="3"/>
      <c r="H214" s="3"/>
      <c r="I214" s="3"/>
      <c r="J214" s="3"/>
    </row>
    <row r="215" spans="4:10" x14ac:dyDescent="0.25">
      <c r="D215" s="3"/>
      <c r="E215" s="3"/>
      <c r="F215" s="3"/>
      <c r="G215" s="3"/>
      <c r="H215" s="3"/>
      <c r="I215" s="3"/>
      <c r="J215" s="3"/>
    </row>
    <row r="216" spans="4:10" x14ac:dyDescent="0.25">
      <c r="D216" s="3"/>
      <c r="E216" s="3"/>
      <c r="F216" s="3"/>
      <c r="G216" s="3"/>
      <c r="H216" s="3"/>
      <c r="I216" s="3"/>
      <c r="J216" s="3"/>
    </row>
    <row r="217" spans="4:10" x14ac:dyDescent="0.25">
      <c r="D217" s="3"/>
      <c r="E217" s="3"/>
      <c r="F217" s="3"/>
      <c r="G217" s="3"/>
      <c r="H217" s="3"/>
      <c r="I217" s="3"/>
      <c r="J217" s="3"/>
    </row>
    <row r="218" spans="4:10" x14ac:dyDescent="0.25">
      <c r="D218" s="3"/>
      <c r="E218" s="3"/>
      <c r="F218" s="3"/>
      <c r="G218" s="3"/>
      <c r="H218" s="3"/>
      <c r="I218" s="3"/>
      <c r="J218" s="3"/>
    </row>
    <row r="219" spans="4:10" x14ac:dyDescent="0.25">
      <c r="D219" s="3"/>
      <c r="E219" s="3"/>
      <c r="F219" s="3"/>
      <c r="G219" s="3"/>
      <c r="H219" s="3"/>
      <c r="I219" s="3"/>
      <c r="J219" s="3"/>
    </row>
    <row r="220" spans="4:10" x14ac:dyDescent="0.25">
      <c r="D220" s="3"/>
      <c r="E220" s="3"/>
      <c r="F220" s="3"/>
      <c r="G220" s="3"/>
      <c r="H220" s="3"/>
      <c r="I220" s="3"/>
      <c r="J220" s="3"/>
    </row>
    <row r="221" spans="4:10" x14ac:dyDescent="0.25">
      <c r="D221" s="3"/>
      <c r="E221" s="3"/>
      <c r="F221" s="3"/>
      <c r="G221" s="3"/>
      <c r="H221" s="3"/>
      <c r="I221" s="3"/>
      <c r="J221" s="3"/>
    </row>
    <row r="222" spans="4:10" x14ac:dyDescent="0.25">
      <c r="D222" s="3"/>
      <c r="E222" s="3"/>
      <c r="F222" s="3"/>
      <c r="G222" s="3"/>
      <c r="H222" s="3"/>
      <c r="I222" s="3"/>
      <c r="J222" s="3"/>
    </row>
    <row r="223" spans="4:10" x14ac:dyDescent="0.25">
      <c r="D223" s="3"/>
      <c r="E223" s="3"/>
      <c r="F223" s="3"/>
      <c r="G223" s="3"/>
      <c r="H223" s="3"/>
      <c r="I223" s="3"/>
      <c r="J223" s="3"/>
    </row>
    <row r="224" spans="4:10" x14ac:dyDescent="0.25">
      <c r="D224" s="3"/>
      <c r="E224" s="3"/>
      <c r="F224" s="3"/>
      <c r="G224" s="3"/>
      <c r="H224" s="3"/>
      <c r="I224" s="3"/>
      <c r="J224" s="3"/>
    </row>
    <row r="225" spans="4:10" x14ac:dyDescent="0.25">
      <c r="D225" s="3"/>
      <c r="E225" s="3"/>
      <c r="F225" s="3"/>
      <c r="G225" s="3"/>
      <c r="H225" s="3"/>
      <c r="I225" s="3"/>
      <c r="J225" s="3"/>
    </row>
    <row r="226" spans="4:10" x14ac:dyDescent="0.25">
      <c r="D226" s="3"/>
      <c r="E226" s="3"/>
      <c r="F226" s="3"/>
      <c r="G226" s="3"/>
      <c r="H226" s="3"/>
      <c r="I226" s="3"/>
      <c r="J226" s="3"/>
    </row>
    <row r="227" spans="4:10" x14ac:dyDescent="0.25">
      <c r="D227" s="3"/>
      <c r="E227" s="3"/>
      <c r="F227" s="3"/>
      <c r="G227" s="3"/>
      <c r="H227" s="3"/>
      <c r="I227" s="3"/>
      <c r="J227" s="3"/>
    </row>
    <row r="228" spans="4:10" x14ac:dyDescent="0.25">
      <c r="D228" s="3"/>
      <c r="E228" s="3"/>
      <c r="F228" s="3"/>
      <c r="G228" s="3"/>
      <c r="H228" s="3"/>
      <c r="I228" s="3"/>
      <c r="J228" s="3"/>
    </row>
    <row r="229" spans="4:10" x14ac:dyDescent="0.25">
      <c r="D229" s="3"/>
      <c r="E229" s="3"/>
      <c r="F229" s="3"/>
      <c r="G229" s="3"/>
      <c r="H229" s="3"/>
      <c r="I229" s="3"/>
      <c r="J229" s="3"/>
    </row>
    <row r="230" spans="4:10" x14ac:dyDescent="0.25">
      <c r="D230" s="3"/>
      <c r="E230" s="3"/>
      <c r="F230" s="3"/>
      <c r="G230" s="3"/>
      <c r="H230" s="3"/>
      <c r="I230" s="3"/>
      <c r="J230" s="3"/>
    </row>
    <row r="231" spans="4:10" x14ac:dyDescent="0.25">
      <c r="D231" s="3"/>
      <c r="E231" s="3"/>
      <c r="F231" s="3"/>
      <c r="G231" s="3"/>
      <c r="H231" s="3"/>
      <c r="I231" s="3"/>
      <c r="J231" s="3"/>
    </row>
    <row r="232" spans="4:10" x14ac:dyDescent="0.25">
      <c r="D232" s="3"/>
      <c r="E232" s="3"/>
      <c r="F232" s="3"/>
      <c r="G232" s="3"/>
      <c r="H232" s="3"/>
      <c r="I232" s="3"/>
      <c r="J232" s="3"/>
    </row>
    <row r="233" spans="4:10" x14ac:dyDescent="0.25">
      <c r="D233" s="3"/>
      <c r="E233" s="3"/>
      <c r="F233" s="3"/>
      <c r="G233" s="3"/>
      <c r="H233" s="3"/>
      <c r="I233" s="3"/>
      <c r="J233" s="3"/>
    </row>
    <row r="234" spans="4:10" x14ac:dyDescent="0.25">
      <c r="D234" s="3"/>
      <c r="E234" s="3"/>
      <c r="F234" s="3"/>
      <c r="G234" s="3"/>
      <c r="H234" s="3"/>
      <c r="I234" s="3"/>
      <c r="J234" s="3"/>
    </row>
    <row r="235" spans="4:10" x14ac:dyDescent="0.25">
      <c r="D235" s="3"/>
      <c r="E235" s="3"/>
      <c r="F235" s="3"/>
      <c r="G235" s="3"/>
      <c r="H235" s="3"/>
      <c r="I235" s="3"/>
      <c r="J235" s="3"/>
    </row>
    <row r="236" spans="4:10" x14ac:dyDescent="0.25">
      <c r="D236" s="3"/>
      <c r="E236" s="3"/>
      <c r="F236" s="3"/>
      <c r="G236" s="3"/>
      <c r="H236" s="3"/>
      <c r="I236" s="3"/>
      <c r="J236" s="3"/>
    </row>
    <row r="237" spans="4:10" x14ac:dyDescent="0.25">
      <c r="D237" s="3"/>
      <c r="E237" s="3"/>
      <c r="F237" s="3"/>
      <c r="G237" s="3"/>
      <c r="H237" s="3"/>
      <c r="I237" s="3"/>
      <c r="J237" s="3"/>
    </row>
    <row r="238" spans="4:10" x14ac:dyDescent="0.25">
      <c r="D238" s="3"/>
      <c r="E238" s="3"/>
      <c r="F238" s="3"/>
      <c r="G238" s="3"/>
      <c r="H238" s="3"/>
      <c r="I238" s="3"/>
      <c r="J238" s="3"/>
    </row>
  </sheetData>
  <sortState ref="B8:N41">
    <sortCondition descending="1" ref="N8:N41"/>
  </sortState>
  <mergeCells count="6">
    <mergeCell ref="D5:N5"/>
    <mergeCell ref="A1:C1"/>
    <mergeCell ref="D1:J3"/>
    <mergeCell ref="A2:C2"/>
    <mergeCell ref="A4:C4"/>
    <mergeCell ref="D4:N4"/>
  </mergeCells>
  <conditionalFormatting sqref="O7:O74">
    <cfRule type="containsText" dxfId="6" priority="1" operator="containsText" text="CLASIFICADO A COPETENCIAS FEI">
      <formula>NOT(ISERROR(SEARCH("CLASIFICADO A COPETENCIAS FEI",O7)))</formula>
    </cfRule>
  </conditionalFormatting>
  <pageMargins left="0.7" right="0.7" top="0.75" bottom="0.75" header="0.3" footer="0.3"/>
  <pageSetup scale="30" orientation="portrait" horizontalDpi="4294967293" verticalDpi="300" r:id="rId1"/>
  <rowBreaks count="1" manualBreakCount="1">
    <brk id="74" min="1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theme="0" tint="-0.249977111117893"/>
  </sheetPr>
  <dimension ref="A1:O227"/>
  <sheetViews>
    <sheetView zoomScale="80" zoomScaleNormal="80" workbookViewId="0">
      <pane xSplit="3" ySplit="6" topLeftCell="K7" activePane="bottomRight" state="frozen"/>
      <selection pane="topRight" activeCell="D1" sqref="D1"/>
      <selection pane="bottomLeft" activeCell="A7" sqref="A7"/>
      <selection pane="bottomRight" activeCell="R22" sqref="R22"/>
    </sheetView>
  </sheetViews>
  <sheetFormatPr baseColWidth="10" defaultColWidth="11.42578125" defaultRowHeight="15" x14ac:dyDescent="0.25"/>
  <cols>
    <col min="1" max="1" width="5.28515625" customWidth="1"/>
    <col min="2" max="2" width="7.7109375" customWidth="1"/>
    <col min="3" max="3" width="38.7109375" bestFit="1" customWidth="1"/>
    <col min="4" max="9" width="9.7109375" customWidth="1"/>
    <col min="10" max="10" width="13.42578125" customWidth="1"/>
    <col min="11" max="13" width="11.85546875" customWidth="1"/>
    <col min="14" max="14" width="16.42578125" customWidth="1"/>
    <col min="15" max="15" width="5.42578125" customWidth="1"/>
  </cols>
  <sheetData>
    <row r="1" spans="1:15" ht="18.75" x14ac:dyDescent="0.3">
      <c r="A1" s="165" t="s">
        <v>54</v>
      </c>
      <c r="B1" s="166"/>
      <c r="C1" s="167"/>
      <c r="D1" s="161"/>
      <c r="E1" s="161"/>
      <c r="F1" s="161"/>
      <c r="G1" s="161"/>
      <c r="H1" s="161"/>
      <c r="I1" s="161"/>
      <c r="J1" s="161"/>
      <c r="N1" s="5"/>
    </row>
    <row r="2" spans="1:15" ht="18.75" x14ac:dyDescent="0.3">
      <c r="A2" s="162" t="s">
        <v>231</v>
      </c>
      <c r="B2" s="163"/>
      <c r="C2" s="164"/>
      <c r="D2" s="161"/>
      <c r="E2" s="161"/>
      <c r="F2" s="161"/>
      <c r="G2" s="161"/>
      <c r="H2" s="161"/>
      <c r="I2" s="161"/>
      <c r="J2" s="161"/>
      <c r="N2" s="5"/>
    </row>
    <row r="3" spans="1:15" s="5" customFormat="1" ht="15.75" thickBot="1" x14ac:dyDescent="0.3">
      <c r="D3" s="161"/>
      <c r="E3" s="161"/>
      <c r="F3" s="161"/>
      <c r="G3" s="161"/>
      <c r="H3" s="161"/>
      <c r="I3" s="161"/>
      <c r="J3" s="161"/>
    </row>
    <row r="4" spans="1:15" ht="15.75" thickBot="1" x14ac:dyDescent="0.3">
      <c r="A4" s="176" t="s">
        <v>234</v>
      </c>
      <c r="B4" s="177"/>
      <c r="C4" s="178"/>
      <c r="D4" s="179" t="s">
        <v>55</v>
      </c>
      <c r="E4" s="180"/>
      <c r="F4" s="180"/>
      <c r="G4" s="180"/>
      <c r="H4" s="180"/>
      <c r="I4" s="180"/>
      <c r="J4" s="180"/>
      <c r="K4" s="180"/>
      <c r="L4" s="180"/>
      <c r="M4" s="180"/>
      <c r="N4" s="181"/>
    </row>
    <row r="5" spans="1:15" ht="15.75" x14ac:dyDescent="0.25">
      <c r="A5" s="44"/>
      <c r="B5" s="43"/>
      <c r="C5" s="25"/>
      <c r="D5" s="173">
        <v>2013</v>
      </c>
      <c r="E5" s="174"/>
      <c r="F5" s="174"/>
      <c r="G5" s="174"/>
      <c r="H5" s="174"/>
      <c r="I5" s="174"/>
      <c r="J5" s="174"/>
      <c r="K5" s="174"/>
      <c r="L5" s="174"/>
      <c r="M5" s="174"/>
      <c r="N5" s="175"/>
    </row>
    <row r="6" spans="1:15" x14ac:dyDescent="0.25">
      <c r="A6" s="10"/>
      <c r="B6" s="28" t="s">
        <v>5</v>
      </c>
      <c r="C6" s="10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86</v>
      </c>
      <c r="J6" s="2" t="s">
        <v>199</v>
      </c>
      <c r="K6" s="2" t="s">
        <v>200</v>
      </c>
      <c r="L6" s="2" t="s">
        <v>201</v>
      </c>
      <c r="M6" s="2" t="s">
        <v>202</v>
      </c>
      <c r="N6" s="27" t="s">
        <v>12</v>
      </c>
    </row>
    <row r="7" spans="1:15" x14ac:dyDescent="0.25">
      <c r="A7" s="36">
        <v>1</v>
      </c>
      <c r="B7" s="61" t="s">
        <v>28</v>
      </c>
      <c r="C7" s="8" t="s">
        <v>227</v>
      </c>
      <c r="D7" s="126">
        <v>80.95</v>
      </c>
      <c r="E7" s="57"/>
      <c r="F7" s="57"/>
      <c r="G7" s="57"/>
      <c r="H7" s="131">
        <v>84.22399999999999</v>
      </c>
      <c r="I7" s="57">
        <v>166</v>
      </c>
      <c r="J7" s="57">
        <v>186.852</v>
      </c>
      <c r="K7" s="57"/>
      <c r="L7" s="57">
        <v>171.15769999999998</v>
      </c>
      <c r="M7" s="57">
        <f>164.606*2</f>
        <v>329.21199999999999</v>
      </c>
      <c r="N7" s="58">
        <f>SUM(I7:M7)</f>
        <v>853.22169999999994</v>
      </c>
      <c r="O7" s="19"/>
    </row>
    <row r="8" spans="1:15" x14ac:dyDescent="0.25">
      <c r="A8" s="36">
        <v>2</v>
      </c>
      <c r="B8" s="98">
        <v>110</v>
      </c>
      <c r="C8" s="8" t="s">
        <v>361</v>
      </c>
      <c r="D8" s="60"/>
      <c r="E8" s="59">
        <v>83.6</v>
      </c>
      <c r="F8" s="59"/>
      <c r="G8" s="133">
        <v>70.400000000000006</v>
      </c>
      <c r="H8" s="57"/>
      <c r="I8" s="57">
        <v>84</v>
      </c>
      <c r="J8" s="57"/>
      <c r="K8" s="57">
        <v>128.82</v>
      </c>
      <c r="L8" s="57"/>
      <c r="M8" s="57">
        <f>156.3757*2</f>
        <v>312.75139999999999</v>
      </c>
      <c r="N8" s="58">
        <f>+E8+I8+K8+M8</f>
        <v>609.17139999999995</v>
      </c>
      <c r="O8" s="19"/>
    </row>
    <row r="9" spans="1:15" x14ac:dyDescent="0.25">
      <c r="A9" s="36">
        <v>3</v>
      </c>
      <c r="B9" s="20" t="s">
        <v>106</v>
      </c>
      <c r="C9" s="8" t="s">
        <v>315</v>
      </c>
      <c r="D9" s="60"/>
      <c r="E9" s="57"/>
      <c r="F9" s="57">
        <v>139.72299999999998</v>
      </c>
      <c r="G9" s="57"/>
      <c r="H9" s="57"/>
      <c r="I9" s="57"/>
      <c r="J9" s="57"/>
      <c r="K9" s="57"/>
      <c r="L9" s="57"/>
      <c r="M9" s="57">
        <f>148.1454*2</f>
        <v>296.29079999999999</v>
      </c>
      <c r="N9" s="58">
        <f t="shared" ref="N9:N36" si="0">SUM(D9:M9)</f>
        <v>436.01379999999995</v>
      </c>
      <c r="O9" s="19"/>
    </row>
    <row r="10" spans="1:15" x14ac:dyDescent="0.25">
      <c r="A10" s="36">
        <v>4</v>
      </c>
      <c r="B10" s="103" t="s">
        <v>251</v>
      </c>
      <c r="C10" s="8" t="s">
        <v>203</v>
      </c>
      <c r="D10" s="60"/>
      <c r="E10" s="57"/>
      <c r="F10" s="57">
        <v>131.50399999999999</v>
      </c>
      <c r="G10" s="57"/>
      <c r="H10" s="57"/>
      <c r="I10" s="57"/>
      <c r="J10" s="57"/>
      <c r="K10" s="57"/>
      <c r="L10" s="57"/>
      <c r="M10" s="57">
        <f>139.9151*2</f>
        <v>279.83019999999999</v>
      </c>
      <c r="N10" s="58">
        <f t="shared" si="0"/>
        <v>411.33420000000001</v>
      </c>
      <c r="O10" s="19"/>
    </row>
    <row r="11" spans="1:15" x14ac:dyDescent="0.25">
      <c r="A11" s="36">
        <v>5</v>
      </c>
      <c r="B11" s="20">
        <v>102</v>
      </c>
      <c r="C11" s="8" t="s">
        <v>363</v>
      </c>
      <c r="D11" s="60"/>
      <c r="E11" s="57">
        <v>74.8</v>
      </c>
      <c r="F11" s="57"/>
      <c r="G11" s="57">
        <v>74.8</v>
      </c>
      <c r="H11" s="57"/>
      <c r="I11" s="57">
        <v>126</v>
      </c>
      <c r="J11" s="57"/>
      <c r="K11" s="57">
        <v>135.6</v>
      </c>
      <c r="L11" s="57"/>
      <c r="M11" s="57"/>
      <c r="N11" s="58">
        <f t="shared" si="0"/>
        <v>411.20000000000005</v>
      </c>
      <c r="O11" s="19"/>
    </row>
    <row r="12" spans="1:15" x14ac:dyDescent="0.25">
      <c r="A12" s="36">
        <v>6</v>
      </c>
      <c r="B12" s="71" t="s">
        <v>218</v>
      </c>
      <c r="C12" s="8" t="s">
        <v>206</v>
      </c>
      <c r="D12" s="60">
        <v>152.05699999999999</v>
      </c>
      <c r="E12" s="57"/>
      <c r="F12" s="57"/>
      <c r="G12" s="57"/>
      <c r="H12" s="57"/>
      <c r="I12" s="57"/>
      <c r="J12" s="57"/>
      <c r="K12" s="57"/>
      <c r="L12" s="57">
        <v>180.166</v>
      </c>
      <c r="M12" s="57"/>
      <c r="N12" s="58">
        <f t="shared" si="0"/>
        <v>332.22299999999996</v>
      </c>
      <c r="O12" s="19"/>
    </row>
    <row r="13" spans="1:15" x14ac:dyDescent="0.25">
      <c r="A13" s="36">
        <v>7</v>
      </c>
      <c r="B13" s="71" t="s">
        <v>249</v>
      </c>
      <c r="C13" s="8" t="s">
        <v>250</v>
      </c>
      <c r="D13" s="60">
        <v>160.06</v>
      </c>
      <c r="E13" s="57"/>
      <c r="F13" s="57">
        <v>164.38</v>
      </c>
      <c r="G13" s="57"/>
      <c r="H13" s="57"/>
      <c r="I13" s="57"/>
      <c r="J13" s="57"/>
      <c r="K13" s="57"/>
      <c r="L13" s="57"/>
      <c r="M13" s="57"/>
      <c r="N13" s="58">
        <f t="shared" si="0"/>
        <v>324.44</v>
      </c>
      <c r="O13" s="19"/>
    </row>
    <row r="14" spans="1:15" x14ac:dyDescent="0.25">
      <c r="A14" s="36">
        <v>8</v>
      </c>
      <c r="B14" s="71" t="s">
        <v>156</v>
      </c>
      <c r="C14" s="8" t="s">
        <v>157</v>
      </c>
      <c r="D14" s="60">
        <v>76.19</v>
      </c>
      <c r="E14" s="62"/>
      <c r="F14" s="62">
        <v>74.538000000000011</v>
      </c>
      <c r="G14" s="57"/>
      <c r="H14" s="57"/>
      <c r="I14" s="57"/>
      <c r="J14" s="57">
        <v>168.16679999999999</v>
      </c>
      <c r="K14" s="57"/>
      <c r="L14" s="57"/>
      <c r="M14" s="57"/>
      <c r="N14" s="58">
        <f t="shared" si="0"/>
        <v>318.89480000000003</v>
      </c>
      <c r="O14" s="19"/>
    </row>
    <row r="15" spans="1:15" x14ac:dyDescent="0.25">
      <c r="A15" s="36">
        <v>9</v>
      </c>
      <c r="B15" s="71" t="s">
        <v>447</v>
      </c>
      <c r="C15" s="8" t="s">
        <v>448</v>
      </c>
      <c r="D15" s="60">
        <v>62.115000000000009</v>
      </c>
      <c r="E15" s="57"/>
      <c r="F15" s="57"/>
      <c r="G15" s="57"/>
      <c r="H15" s="57"/>
      <c r="I15" s="57"/>
      <c r="J15" s="57"/>
      <c r="K15" s="57"/>
      <c r="L15" s="57">
        <v>83.891999999999996</v>
      </c>
      <c r="M15" s="57">
        <f>83.892*2</f>
        <v>167.78399999999999</v>
      </c>
      <c r="N15" s="58">
        <f t="shared" si="0"/>
        <v>313.791</v>
      </c>
      <c r="O15" s="19"/>
    </row>
    <row r="16" spans="1:15" x14ac:dyDescent="0.25">
      <c r="A16" s="36">
        <v>10</v>
      </c>
      <c r="B16" s="71">
        <v>111</v>
      </c>
      <c r="C16" s="8" t="s">
        <v>406</v>
      </c>
      <c r="D16" s="60"/>
      <c r="E16" s="57"/>
      <c r="F16" s="57"/>
      <c r="G16" s="57">
        <v>79.2</v>
      </c>
      <c r="H16" s="57">
        <v>75.801599999999993</v>
      </c>
      <c r="I16" s="57">
        <f>166*0.95</f>
        <v>157.69999999999999</v>
      </c>
      <c r="J16" s="57"/>
      <c r="K16" s="57"/>
      <c r="L16" s="57"/>
      <c r="M16" s="57"/>
      <c r="N16" s="58">
        <f t="shared" si="0"/>
        <v>312.70159999999998</v>
      </c>
      <c r="O16" s="19"/>
    </row>
    <row r="17" spans="1:15" x14ac:dyDescent="0.25">
      <c r="A17" s="36">
        <v>11</v>
      </c>
      <c r="B17" s="71" t="s">
        <v>158</v>
      </c>
      <c r="C17" s="8" t="s">
        <v>248</v>
      </c>
      <c r="D17" s="60">
        <v>85.72</v>
      </c>
      <c r="E17" s="57"/>
      <c r="F17" s="57"/>
      <c r="G17" s="57"/>
      <c r="H17" s="57"/>
      <c r="I17" s="57"/>
      <c r="J17" s="57">
        <v>177.5094</v>
      </c>
      <c r="K17" s="57"/>
      <c r="L17" s="57"/>
      <c r="M17" s="57"/>
      <c r="N17" s="58">
        <f t="shared" si="0"/>
        <v>263.2294</v>
      </c>
      <c r="O17" s="19"/>
    </row>
    <row r="18" spans="1:15" x14ac:dyDescent="0.25">
      <c r="A18" s="36">
        <v>12</v>
      </c>
      <c r="B18" s="71" t="s">
        <v>118</v>
      </c>
      <c r="C18" s="72" t="s">
        <v>314</v>
      </c>
      <c r="D18" s="59"/>
      <c r="E18" s="59"/>
      <c r="F18" s="59">
        <v>147.94200000000001</v>
      </c>
      <c r="G18" s="59"/>
      <c r="H18" s="59">
        <v>80.012799999999984</v>
      </c>
      <c r="I18" s="59"/>
      <c r="J18" s="59"/>
      <c r="K18" s="59"/>
      <c r="L18" s="59"/>
      <c r="M18" s="59"/>
      <c r="N18" s="58">
        <f t="shared" si="0"/>
        <v>227.95479999999998</v>
      </c>
      <c r="O18" s="19"/>
    </row>
    <row r="19" spans="1:15" x14ac:dyDescent="0.25">
      <c r="A19" s="36">
        <v>13</v>
      </c>
      <c r="B19" s="74">
        <v>110</v>
      </c>
      <c r="C19" s="72" t="s">
        <v>361</v>
      </c>
      <c r="D19" s="59"/>
      <c r="E19" s="59"/>
      <c r="F19" s="59"/>
      <c r="G19" s="59"/>
      <c r="H19" s="59"/>
      <c r="I19" s="59">
        <v>84</v>
      </c>
      <c r="J19" s="59"/>
      <c r="K19" s="59">
        <v>128.82</v>
      </c>
      <c r="L19" s="59"/>
      <c r="M19" s="59"/>
      <c r="N19" s="58">
        <f t="shared" si="0"/>
        <v>212.82</v>
      </c>
      <c r="O19" s="19"/>
    </row>
    <row r="20" spans="1:15" x14ac:dyDescent="0.25">
      <c r="A20" s="36">
        <v>14</v>
      </c>
      <c r="B20" s="71" t="s">
        <v>130</v>
      </c>
      <c r="C20" s="75" t="s">
        <v>131</v>
      </c>
      <c r="D20" s="59"/>
      <c r="E20" s="59"/>
      <c r="F20" s="59"/>
      <c r="G20" s="59"/>
      <c r="H20" s="59">
        <v>162.50399999999999</v>
      </c>
      <c r="I20" s="59"/>
      <c r="J20" s="59"/>
      <c r="K20" s="59"/>
      <c r="L20" s="59"/>
      <c r="M20" s="59"/>
      <c r="N20" s="58">
        <f t="shared" si="0"/>
        <v>162.50399999999999</v>
      </c>
      <c r="O20" s="19"/>
    </row>
    <row r="21" spans="1:15" x14ac:dyDescent="0.25">
      <c r="A21" s="36">
        <v>15</v>
      </c>
      <c r="B21" s="71" t="s">
        <v>76</v>
      </c>
      <c r="C21" s="72" t="s">
        <v>245</v>
      </c>
      <c r="D21" s="59">
        <v>95.240000000000009</v>
      </c>
      <c r="E21" s="59"/>
      <c r="F21" s="97">
        <v>66.256000000000014</v>
      </c>
      <c r="G21" s="59"/>
      <c r="H21" s="59"/>
      <c r="I21" s="59"/>
      <c r="J21" s="59"/>
      <c r="K21" s="59"/>
      <c r="L21" s="59"/>
      <c r="M21" s="59"/>
      <c r="N21" s="58">
        <f t="shared" si="0"/>
        <v>161.49600000000004</v>
      </c>
      <c r="O21" s="19"/>
    </row>
    <row r="22" spans="1:15" x14ac:dyDescent="0.25">
      <c r="A22" s="36">
        <v>16</v>
      </c>
      <c r="B22" s="71" t="s">
        <v>313</v>
      </c>
      <c r="C22" s="72" t="s">
        <v>208</v>
      </c>
      <c r="D22" s="59"/>
      <c r="E22" s="59"/>
      <c r="F22" s="59">
        <v>156.161</v>
      </c>
      <c r="G22" s="59"/>
      <c r="H22" s="59"/>
      <c r="I22" s="59"/>
      <c r="J22" s="59"/>
      <c r="K22" s="59"/>
      <c r="L22" s="59"/>
      <c r="M22" s="59"/>
      <c r="N22" s="58">
        <f t="shared" si="0"/>
        <v>156.161</v>
      </c>
      <c r="O22" s="19"/>
    </row>
    <row r="23" spans="1:15" x14ac:dyDescent="0.25">
      <c r="A23" s="36">
        <v>17</v>
      </c>
      <c r="B23" s="71" t="s">
        <v>251</v>
      </c>
      <c r="C23" s="72" t="s">
        <v>203</v>
      </c>
      <c r="D23" s="59">
        <v>144.05000000000001</v>
      </c>
      <c r="E23" s="59"/>
      <c r="F23" s="59"/>
      <c r="G23" s="59"/>
      <c r="H23" s="59"/>
      <c r="I23" s="59"/>
      <c r="J23" s="59"/>
      <c r="K23" s="59"/>
      <c r="L23" s="59"/>
      <c r="M23" s="59"/>
      <c r="N23" s="58">
        <f t="shared" si="0"/>
        <v>144.05000000000001</v>
      </c>
      <c r="O23" s="19"/>
    </row>
    <row r="24" spans="1:15" x14ac:dyDescent="0.25">
      <c r="A24" s="36">
        <v>18</v>
      </c>
      <c r="B24" s="71" t="s">
        <v>449</v>
      </c>
      <c r="C24" s="72" t="s">
        <v>210</v>
      </c>
      <c r="D24" s="59">
        <v>57.974000000000004</v>
      </c>
      <c r="E24" s="59"/>
      <c r="F24" s="59"/>
      <c r="G24" s="59"/>
      <c r="H24" s="59"/>
      <c r="I24" s="59"/>
      <c r="J24" s="59">
        <v>80.518000000000001</v>
      </c>
      <c r="K24" s="59"/>
      <c r="L24" s="59"/>
      <c r="M24" s="59"/>
      <c r="N24" s="58">
        <f t="shared" si="0"/>
        <v>138.49200000000002</v>
      </c>
      <c r="O24" s="19"/>
    </row>
    <row r="25" spans="1:15" x14ac:dyDescent="0.25">
      <c r="A25" s="36">
        <v>19</v>
      </c>
      <c r="B25" s="71">
        <v>226</v>
      </c>
      <c r="C25" s="72" t="s">
        <v>352</v>
      </c>
      <c r="D25" s="59"/>
      <c r="E25" s="59"/>
      <c r="F25" s="59"/>
      <c r="G25" s="59">
        <v>126</v>
      </c>
      <c r="H25" s="59"/>
      <c r="I25" s="59"/>
      <c r="J25" s="59"/>
      <c r="K25" s="59"/>
      <c r="L25" s="59"/>
      <c r="M25" s="59"/>
      <c r="N25" s="58">
        <f t="shared" si="0"/>
        <v>126</v>
      </c>
      <c r="O25" s="19"/>
    </row>
    <row r="26" spans="1:15" x14ac:dyDescent="0.25">
      <c r="A26" s="36">
        <v>20</v>
      </c>
      <c r="B26" s="74" t="s">
        <v>246</v>
      </c>
      <c r="C26" s="72" t="s">
        <v>247</v>
      </c>
      <c r="D26" s="59">
        <v>90.48</v>
      </c>
      <c r="E26" s="59"/>
      <c r="F26" s="59"/>
      <c r="G26" s="59"/>
      <c r="H26" s="59"/>
      <c r="I26" s="59"/>
      <c r="J26" s="59"/>
      <c r="K26" s="59"/>
      <c r="L26" s="59"/>
      <c r="M26" s="59"/>
      <c r="N26" s="58">
        <f t="shared" si="0"/>
        <v>90.48</v>
      </c>
      <c r="O26" s="19"/>
    </row>
    <row r="27" spans="1:15" x14ac:dyDescent="0.25">
      <c r="A27" s="36">
        <v>21</v>
      </c>
      <c r="B27" s="71">
        <v>107</v>
      </c>
      <c r="C27" s="72" t="s">
        <v>360</v>
      </c>
      <c r="D27" s="59"/>
      <c r="E27" s="59">
        <v>88</v>
      </c>
      <c r="F27" s="59"/>
      <c r="G27" s="59"/>
      <c r="H27" s="59"/>
      <c r="I27" s="59"/>
      <c r="J27" s="59"/>
      <c r="K27" s="59"/>
      <c r="L27" s="59"/>
      <c r="M27" s="59"/>
      <c r="N27" s="58">
        <f t="shared" si="0"/>
        <v>88</v>
      </c>
      <c r="O27" s="19"/>
    </row>
    <row r="28" spans="1:15" x14ac:dyDescent="0.25">
      <c r="A28" s="36">
        <v>22</v>
      </c>
      <c r="B28" s="71">
        <v>108</v>
      </c>
      <c r="C28" s="72" t="s">
        <v>404</v>
      </c>
      <c r="D28" s="59"/>
      <c r="E28" s="59"/>
      <c r="F28" s="59"/>
      <c r="G28" s="59">
        <v>88</v>
      </c>
      <c r="H28" s="59"/>
      <c r="I28" s="59"/>
      <c r="J28" s="59"/>
      <c r="K28" s="59"/>
      <c r="L28" s="59"/>
      <c r="M28" s="59"/>
      <c r="N28" s="58">
        <f t="shared" si="0"/>
        <v>88</v>
      </c>
      <c r="O28" s="19"/>
    </row>
    <row r="29" spans="1:15" x14ac:dyDescent="0.25">
      <c r="A29" s="36">
        <v>23</v>
      </c>
      <c r="B29" s="71">
        <v>120</v>
      </c>
      <c r="C29" s="72" t="s">
        <v>405</v>
      </c>
      <c r="D29" s="59"/>
      <c r="E29" s="59"/>
      <c r="F29" s="59"/>
      <c r="G29" s="59">
        <v>83.6</v>
      </c>
      <c r="H29" s="59"/>
      <c r="I29" s="59"/>
      <c r="J29" s="59"/>
      <c r="K29" s="59"/>
      <c r="L29" s="59"/>
      <c r="M29" s="59"/>
      <c r="N29" s="58">
        <f t="shared" si="0"/>
        <v>83.6</v>
      </c>
      <c r="O29" s="19"/>
    </row>
    <row r="30" spans="1:15" x14ac:dyDescent="0.25">
      <c r="A30" s="36">
        <v>24</v>
      </c>
      <c r="B30" s="71" t="s">
        <v>445</v>
      </c>
      <c r="C30" s="72" t="s">
        <v>311</v>
      </c>
      <c r="D30" s="59"/>
      <c r="E30" s="59"/>
      <c r="F30" s="59">
        <v>82.820000000000007</v>
      </c>
      <c r="G30" s="59"/>
      <c r="H30" s="59"/>
      <c r="I30" s="59"/>
      <c r="J30" s="59"/>
      <c r="K30" s="59"/>
      <c r="L30" s="59"/>
      <c r="M30" s="59"/>
      <c r="N30" s="58">
        <f t="shared" si="0"/>
        <v>82.820000000000007</v>
      </c>
      <c r="O30" s="19"/>
    </row>
    <row r="31" spans="1:15" x14ac:dyDescent="0.25">
      <c r="A31" s="36">
        <v>25</v>
      </c>
      <c r="B31" s="71" t="s">
        <v>535</v>
      </c>
      <c r="C31" s="72" t="s">
        <v>536</v>
      </c>
      <c r="D31" s="59"/>
      <c r="E31" s="59"/>
      <c r="F31" s="59"/>
      <c r="G31" s="59"/>
      <c r="H31" s="59"/>
      <c r="I31" s="59"/>
      <c r="J31" s="59"/>
      <c r="K31" s="59"/>
      <c r="L31" s="59">
        <v>79.697399999999988</v>
      </c>
      <c r="M31" s="59"/>
      <c r="N31" s="58">
        <f t="shared" si="0"/>
        <v>79.697399999999988</v>
      </c>
      <c r="O31" s="19"/>
    </row>
    <row r="32" spans="1:15" x14ac:dyDescent="0.25">
      <c r="A32" s="36">
        <v>26</v>
      </c>
      <c r="B32" s="71">
        <v>112</v>
      </c>
      <c r="C32" s="72" t="s">
        <v>362</v>
      </c>
      <c r="D32" s="59"/>
      <c r="E32" s="59">
        <v>79.2</v>
      </c>
      <c r="F32" s="59"/>
      <c r="G32" s="59"/>
      <c r="H32" s="59"/>
      <c r="I32" s="59"/>
      <c r="J32" s="59"/>
      <c r="K32" s="59"/>
      <c r="L32" s="59"/>
      <c r="M32" s="59"/>
      <c r="N32" s="58">
        <f t="shared" si="0"/>
        <v>79.2</v>
      </c>
      <c r="O32" s="19"/>
    </row>
    <row r="33" spans="1:15" x14ac:dyDescent="0.25">
      <c r="A33" s="36">
        <v>27</v>
      </c>
      <c r="B33" s="71" t="s">
        <v>14</v>
      </c>
      <c r="C33" s="72" t="s">
        <v>312</v>
      </c>
      <c r="D33" s="59"/>
      <c r="E33" s="59"/>
      <c r="F33" s="59">
        <v>78.679000000000002</v>
      </c>
      <c r="G33" s="59"/>
      <c r="H33" s="59"/>
      <c r="I33" s="59"/>
      <c r="J33" s="59"/>
      <c r="K33" s="59"/>
      <c r="L33" s="59"/>
      <c r="M33" s="59"/>
      <c r="N33" s="58">
        <f t="shared" si="0"/>
        <v>78.679000000000002</v>
      </c>
      <c r="O33" s="19"/>
    </row>
    <row r="34" spans="1:15" x14ac:dyDescent="0.25">
      <c r="A34" s="36">
        <v>28</v>
      </c>
      <c r="B34" s="71" t="s">
        <v>537</v>
      </c>
      <c r="C34" s="72" t="s">
        <v>538</v>
      </c>
      <c r="D34" s="59"/>
      <c r="E34" s="59"/>
      <c r="F34" s="59"/>
      <c r="G34" s="59"/>
      <c r="H34" s="59"/>
      <c r="I34" s="59"/>
      <c r="J34" s="59"/>
      <c r="K34" s="59"/>
      <c r="L34" s="59">
        <v>75.502799999999993</v>
      </c>
      <c r="M34" s="59"/>
      <c r="N34" s="58">
        <f t="shared" si="0"/>
        <v>75.502799999999993</v>
      </c>
      <c r="O34" s="19"/>
    </row>
    <row r="35" spans="1:15" x14ac:dyDescent="0.25">
      <c r="A35" s="36">
        <v>29</v>
      </c>
      <c r="B35" s="71" t="s">
        <v>446</v>
      </c>
      <c r="C35" s="72" t="s">
        <v>247</v>
      </c>
      <c r="D35" s="59"/>
      <c r="E35" s="59"/>
      <c r="F35" s="97">
        <v>70.397000000000006</v>
      </c>
      <c r="G35" s="59"/>
      <c r="H35" s="59"/>
      <c r="I35" s="59"/>
      <c r="J35" s="59"/>
      <c r="K35" s="59"/>
      <c r="L35" s="59"/>
      <c r="M35" s="59"/>
      <c r="N35" s="58">
        <f t="shared" si="0"/>
        <v>70.397000000000006</v>
      </c>
      <c r="O35" s="19"/>
    </row>
    <row r="36" spans="1:15" x14ac:dyDescent="0.25">
      <c r="A36" s="36">
        <v>30</v>
      </c>
      <c r="B36" s="71">
        <v>109</v>
      </c>
      <c r="C36" s="72" t="s">
        <v>388</v>
      </c>
      <c r="D36" s="59"/>
      <c r="E36" s="59"/>
      <c r="F36" s="59"/>
      <c r="G36" s="59">
        <v>66</v>
      </c>
      <c r="H36" s="59"/>
      <c r="I36" s="59"/>
      <c r="J36" s="59"/>
      <c r="K36" s="59"/>
      <c r="L36" s="59"/>
      <c r="M36" s="59"/>
      <c r="N36" s="58">
        <f t="shared" si="0"/>
        <v>66</v>
      </c>
      <c r="O36" s="19"/>
    </row>
    <row r="37" spans="1:15" x14ac:dyDescent="0.25">
      <c r="A37" s="36">
        <v>31</v>
      </c>
      <c r="B37" s="71"/>
      <c r="C37" s="72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8">
        <f t="shared" ref="N37" si="1">SUM(D37:M37)</f>
        <v>0</v>
      </c>
      <c r="O37" s="19"/>
    </row>
    <row r="38" spans="1:15" x14ac:dyDescent="0.25">
      <c r="A38" s="36">
        <v>32</v>
      </c>
      <c r="B38" s="71"/>
      <c r="C38" s="72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8">
        <f t="shared" ref="N38:N62" si="2">SUM(D38:M38)</f>
        <v>0</v>
      </c>
      <c r="O38" s="19"/>
    </row>
    <row r="39" spans="1:15" x14ac:dyDescent="0.25">
      <c r="A39" s="36">
        <v>33</v>
      </c>
      <c r="B39" s="71"/>
      <c r="C39" s="72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8">
        <f t="shared" si="2"/>
        <v>0</v>
      </c>
      <c r="O39" s="19"/>
    </row>
    <row r="40" spans="1:15" x14ac:dyDescent="0.25">
      <c r="A40" s="36">
        <v>34</v>
      </c>
      <c r="B40" s="71"/>
      <c r="C40" s="72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8">
        <f t="shared" si="2"/>
        <v>0</v>
      </c>
      <c r="O40" s="19"/>
    </row>
    <row r="41" spans="1:15" x14ac:dyDescent="0.25">
      <c r="A41" s="36">
        <v>35</v>
      </c>
      <c r="B41" s="71"/>
      <c r="C41" s="72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8">
        <f t="shared" si="2"/>
        <v>0</v>
      </c>
      <c r="O41" s="19"/>
    </row>
    <row r="42" spans="1:15" x14ac:dyDescent="0.25">
      <c r="A42" s="36">
        <v>36</v>
      </c>
      <c r="B42" s="71"/>
      <c r="C42" s="72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8">
        <f t="shared" si="2"/>
        <v>0</v>
      </c>
      <c r="O42" s="19"/>
    </row>
    <row r="43" spans="1:15" x14ac:dyDescent="0.25">
      <c r="A43" s="36">
        <v>37</v>
      </c>
      <c r="B43" s="71"/>
      <c r="C43" s="72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8">
        <f t="shared" si="2"/>
        <v>0</v>
      </c>
      <c r="O43" s="19"/>
    </row>
    <row r="44" spans="1:15" x14ac:dyDescent="0.25">
      <c r="A44" s="36">
        <v>38</v>
      </c>
      <c r="B44" s="71"/>
      <c r="C44" s="72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8">
        <f t="shared" si="2"/>
        <v>0</v>
      </c>
      <c r="O44" s="19"/>
    </row>
    <row r="45" spans="1:15" x14ac:dyDescent="0.25">
      <c r="A45" s="36">
        <v>39</v>
      </c>
      <c r="B45" s="71"/>
      <c r="C45" s="72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8">
        <f t="shared" si="2"/>
        <v>0</v>
      </c>
      <c r="O45" s="19"/>
    </row>
    <row r="46" spans="1:15" x14ac:dyDescent="0.25">
      <c r="A46" s="36">
        <v>40</v>
      </c>
      <c r="B46" s="71"/>
      <c r="C46" s="72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8">
        <f t="shared" si="2"/>
        <v>0</v>
      </c>
      <c r="O46" s="19"/>
    </row>
    <row r="47" spans="1:15" x14ac:dyDescent="0.25">
      <c r="A47" s="36">
        <v>41</v>
      </c>
      <c r="B47" s="71"/>
      <c r="C47" s="72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8">
        <f t="shared" si="2"/>
        <v>0</v>
      </c>
      <c r="O47" s="19"/>
    </row>
    <row r="48" spans="1:15" x14ac:dyDescent="0.25">
      <c r="A48" s="36">
        <v>42</v>
      </c>
      <c r="B48" s="71"/>
      <c r="C48" s="72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8">
        <f t="shared" si="2"/>
        <v>0</v>
      </c>
      <c r="O48" s="19"/>
    </row>
    <row r="49" spans="1:15" x14ac:dyDescent="0.25">
      <c r="A49" s="36">
        <v>43</v>
      </c>
      <c r="B49" s="71"/>
      <c r="C49" s="72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8">
        <f t="shared" si="2"/>
        <v>0</v>
      </c>
      <c r="O49" s="19"/>
    </row>
    <row r="50" spans="1:15" x14ac:dyDescent="0.25">
      <c r="A50" s="36">
        <v>44</v>
      </c>
      <c r="B50" s="71"/>
      <c r="C50" s="72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8">
        <f t="shared" si="2"/>
        <v>0</v>
      </c>
      <c r="O50" s="19"/>
    </row>
    <row r="51" spans="1:15" x14ac:dyDescent="0.25">
      <c r="A51" s="36">
        <v>45</v>
      </c>
      <c r="B51" s="71"/>
      <c r="C51" s="72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8">
        <f t="shared" si="2"/>
        <v>0</v>
      </c>
      <c r="O51" s="19"/>
    </row>
    <row r="52" spans="1:15" x14ac:dyDescent="0.25">
      <c r="A52" s="36">
        <v>46</v>
      </c>
      <c r="B52" s="71"/>
      <c r="C52" s="72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8">
        <f t="shared" si="2"/>
        <v>0</v>
      </c>
      <c r="O52" s="19"/>
    </row>
    <row r="53" spans="1:15" x14ac:dyDescent="0.25">
      <c r="A53" s="36">
        <v>47</v>
      </c>
      <c r="B53" s="71"/>
      <c r="C53" s="72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8">
        <f t="shared" si="2"/>
        <v>0</v>
      </c>
      <c r="O53" s="19"/>
    </row>
    <row r="54" spans="1:15" x14ac:dyDescent="0.25">
      <c r="A54" s="36">
        <v>48</v>
      </c>
      <c r="B54" s="71"/>
      <c r="C54" s="72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8">
        <f t="shared" si="2"/>
        <v>0</v>
      </c>
      <c r="O54" s="19"/>
    </row>
    <row r="55" spans="1:15" x14ac:dyDescent="0.25">
      <c r="A55" s="36">
        <v>49</v>
      </c>
      <c r="B55" s="71"/>
      <c r="C55" s="72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8">
        <f t="shared" si="2"/>
        <v>0</v>
      </c>
      <c r="O55" s="19"/>
    </row>
    <row r="56" spans="1:15" x14ac:dyDescent="0.25">
      <c r="A56" s="36">
        <v>50</v>
      </c>
      <c r="B56" s="71"/>
      <c r="C56" s="72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8">
        <f t="shared" si="2"/>
        <v>0</v>
      </c>
      <c r="O56" s="19"/>
    </row>
    <row r="57" spans="1:15" x14ac:dyDescent="0.25">
      <c r="A57" s="36">
        <v>51</v>
      </c>
      <c r="B57" s="71"/>
      <c r="C57" s="72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8">
        <f t="shared" si="2"/>
        <v>0</v>
      </c>
      <c r="O57" s="19"/>
    </row>
    <row r="58" spans="1:15" x14ac:dyDescent="0.25">
      <c r="A58" s="36">
        <v>52</v>
      </c>
      <c r="B58" s="71"/>
      <c r="C58" s="72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8">
        <f t="shared" si="2"/>
        <v>0</v>
      </c>
      <c r="O58" s="19"/>
    </row>
    <row r="59" spans="1:15" x14ac:dyDescent="0.25">
      <c r="A59" s="36">
        <v>53</v>
      </c>
      <c r="B59" s="71"/>
      <c r="C59" s="72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8">
        <f t="shared" si="2"/>
        <v>0</v>
      </c>
      <c r="O59" s="19"/>
    </row>
    <row r="60" spans="1:15" x14ac:dyDescent="0.25">
      <c r="A60" s="36">
        <v>54</v>
      </c>
      <c r="B60" s="71"/>
      <c r="C60" s="72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8">
        <f t="shared" si="2"/>
        <v>0</v>
      </c>
      <c r="O60" s="19"/>
    </row>
    <row r="61" spans="1:15" x14ac:dyDescent="0.25">
      <c r="A61" s="36">
        <v>55</v>
      </c>
      <c r="B61" s="71"/>
      <c r="C61" s="72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8">
        <f t="shared" si="2"/>
        <v>0</v>
      </c>
      <c r="O61" s="19"/>
    </row>
    <row r="62" spans="1:15" x14ac:dyDescent="0.25">
      <c r="A62" s="36">
        <v>56</v>
      </c>
      <c r="B62" s="71"/>
      <c r="C62" s="72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8">
        <f t="shared" si="2"/>
        <v>0</v>
      </c>
      <c r="O62" s="19"/>
    </row>
    <row r="63" spans="1:15" ht="15.75" thickBot="1" x14ac:dyDescent="0.3">
      <c r="A63" s="17"/>
      <c r="B63" s="30"/>
      <c r="C63" s="14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13"/>
      <c r="O63" s="19"/>
    </row>
    <row r="64" spans="1:15" x14ac:dyDescent="0.25">
      <c r="B64" s="9"/>
      <c r="C64" s="9"/>
      <c r="D64" s="9"/>
      <c r="E64" s="9"/>
      <c r="F64" s="9"/>
      <c r="G64" s="9"/>
      <c r="H64" s="9"/>
      <c r="I64" s="9"/>
      <c r="J64" s="9"/>
      <c r="K64" s="19" t="str">
        <f>IF(I64&gt;=60,"CLASIFICADO A 60 Km LIBRE y 80 Km NOVICIO",IF(I64&gt;=40,"CLASIFICADO A 40 Km LIBRE y 60 Km NOVICIO",""))</f>
        <v/>
      </c>
      <c r="L64" s="19"/>
      <c r="M64" s="56"/>
    </row>
    <row r="65" spans="4:13" x14ac:dyDescent="0.25">
      <c r="D65" s="3"/>
      <c r="E65" s="3"/>
      <c r="F65" s="3"/>
      <c r="G65" s="3"/>
      <c r="H65" s="3"/>
      <c r="I65" s="3"/>
      <c r="J65" s="3"/>
      <c r="M65" s="5"/>
    </row>
    <row r="66" spans="4:13" x14ac:dyDescent="0.25">
      <c r="D66" s="3"/>
      <c r="E66" s="3"/>
      <c r="F66" s="3"/>
      <c r="G66" s="3"/>
      <c r="H66" s="3"/>
      <c r="I66" s="3"/>
      <c r="J66" s="3"/>
      <c r="M66" s="5"/>
    </row>
    <row r="67" spans="4:13" x14ac:dyDescent="0.25">
      <c r="D67" s="3"/>
      <c r="E67" s="3"/>
      <c r="F67" s="3"/>
      <c r="G67" s="3"/>
      <c r="H67" s="3"/>
      <c r="I67" s="3"/>
      <c r="J67" s="3"/>
      <c r="M67" s="5"/>
    </row>
    <row r="68" spans="4:13" x14ac:dyDescent="0.25">
      <c r="D68" s="3"/>
      <c r="E68" s="3"/>
      <c r="F68" s="3"/>
      <c r="G68" s="3"/>
      <c r="H68" s="3"/>
      <c r="I68" s="3"/>
      <c r="J68" s="3"/>
      <c r="M68" s="5"/>
    </row>
    <row r="69" spans="4:13" x14ac:dyDescent="0.25">
      <c r="D69" s="3"/>
      <c r="E69" s="3"/>
      <c r="F69" s="3"/>
      <c r="G69" s="3"/>
      <c r="H69" s="3"/>
      <c r="I69" s="3"/>
      <c r="J69" s="3"/>
      <c r="M69" s="5"/>
    </row>
    <row r="70" spans="4:13" x14ac:dyDescent="0.25">
      <c r="D70" s="3"/>
      <c r="E70" s="3"/>
      <c r="F70" s="3"/>
      <c r="G70" s="3"/>
      <c r="H70" s="3"/>
      <c r="I70" s="3"/>
      <c r="J70" s="3"/>
    </row>
    <row r="71" spans="4:13" x14ac:dyDescent="0.25">
      <c r="D71" s="3"/>
      <c r="E71" s="3"/>
      <c r="F71" s="3"/>
      <c r="G71" s="3"/>
      <c r="H71" s="3"/>
      <c r="I71" s="3"/>
      <c r="J71" s="3"/>
    </row>
    <row r="72" spans="4:13" x14ac:dyDescent="0.25">
      <c r="D72" s="3"/>
      <c r="E72" s="3"/>
      <c r="F72" s="3"/>
      <c r="G72" s="3"/>
      <c r="H72" s="3"/>
      <c r="I72" s="3"/>
      <c r="J72" s="3"/>
    </row>
    <row r="73" spans="4:13" x14ac:dyDescent="0.25">
      <c r="D73" s="3"/>
      <c r="E73" s="3"/>
      <c r="F73" s="3"/>
      <c r="G73" s="3"/>
      <c r="H73" s="3"/>
      <c r="I73" s="3"/>
      <c r="J73" s="3"/>
    </row>
    <row r="74" spans="4:13" x14ac:dyDescent="0.25">
      <c r="D74" s="3"/>
      <c r="E74" s="3"/>
      <c r="F74" s="3"/>
      <c r="G74" s="3"/>
      <c r="H74" s="3"/>
      <c r="I74" s="3"/>
      <c r="J74" s="3"/>
    </row>
    <row r="75" spans="4:13" x14ac:dyDescent="0.25">
      <c r="D75" s="3"/>
      <c r="E75" s="3"/>
      <c r="F75" s="3"/>
      <c r="G75" s="3"/>
      <c r="H75" s="3"/>
      <c r="I75" s="3"/>
      <c r="J75" s="3"/>
    </row>
    <row r="76" spans="4:13" x14ac:dyDescent="0.25">
      <c r="D76" s="3"/>
      <c r="E76" s="3"/>
      <c r="F76" s="3"/>
      <c r="G76" s="3"/>
      <c r="H76" s="3"/>
      <c r="I76" s="3"/>
      <c r="J76" s="3"/>
    </row>
    <row r="77" spans="4:13" x14ac:dyDescent="0.25">
      <c r="D77" s="3"/>
      <c r="E77" s="3"/>
      <c r="F77" s="3"/>
      <c r="G77" s="3"/>
      <c r="H77" s="3"/>
      <c r="I77" s="3"/>
      <c r="J77" s="3"/>
    </row>
    <row r="78" spans="4:13" x14ac:dyDescent="0.25">
      <c r="D78" s="3"/>
      <c r="E78" s="3"/>
      <c r="F78" s="3"/>
      <c r="G78" s="3"/>
      <c r="H78" s="3"/>
      <c r="I78" s="3"/>
      <c r="J78" s="3"/>
    </row>
    <row r="79" spans="4:13" x14ac:dyDescent="0.25">
      <c r="D79" s="3"/>
      <c r="E79" s="3"/>
      <c r="F79" s="3"/>
      <c r="G79" s="3"/>
      <c r="H79" s="3"/>
      <c r="I79" s="3"/>
      <c r="J79" s="3"/>
    </row>
    <row r="80" spans="4:13" x14ac:dyDescent="0.25">
      <c r="D80" s="3"/>
      <c r="E80" s="3"/>
      <c r="F80" s="3"/>
      <c r="G80" s="3"/>
      <c r="H80" s="3"/>
      <c r="I80" s="3"/>
      <c r="J80" s="3"/>
    </row>
    <row r="81" spans="4:11" x14ac:dyDescent="0.25">
      <c r="D81" s="3"/>
      <c r="E81" s="3"/>
      <c r="F81" s="3"/>
      <c r="G81" s="3"/>
      <c r="H81" s="3"/>
      <c r="I81" s="3"/>
      <c r="J81" s="3"/>
    </row>
    <row r="82" spans="4:11" x14ac:dyDescent="0.25">
      <c r="D82" s="3"/>
      <c r="E82" s="3"/>
      <c r="F82" s="3"/>
      <c r="G82" s="3"/>
      <c r="H82" s="3"/>
      <c r="I82" s="3"/>
      <c r="J82" s="3"/>
      <c r="K82" t="str">
        <f>IF(I82&gt;=60,"CLASIFICADO A 60 Km LIBRE y 80 Km NOVICIO",IF(I82&gt;=40,"CLASIFICADO A 40 Km LIBRE y 60 Km NOVICIO",""))</f>
        <v/>
      </c>
    </row>
    <row r="83" spans="4:11" x14ac:dyDescent="0.25">
      <c r="D83" s="3"/>
      <c r="E83" s="3"/>
      <c r="F83" s="3"/>
      <c r="G83" s="3"/>
      <c r="H83" s="3"/>
      <c r="I83" s="3"/>
      <c r="J83" s="3"/>
    </row>
    <row r="84" spans="4:11" x14ac:dyDescent="0.25">
      <c r="D84" s="3"/>
      <c r="E84" s="3"/>
      <c r="F84" s="3"/>
      <c r="G84" s="3"/>
      <c r="H84" s="3"/>
      <c r="I84" s="3"/>
      <c r="J84" s="3"/>
    </row>
    <row r="85" spans="4:11" x14ac:dyDescent="0.25">
      <c r="D85" s="3"/>
      <c r="E85" s="3"/>
      <c r="F85" s="3"/>
      <c r="G85" s="3"/>
      <c r="H85" s="3"/>
      <c r="I85" s="3"/>
      <c r="J85" s="3"/>
    </row>
    <row r="86" spans="4:11" x14ac:dyDescent="0.25">
      <c r="D86" s="3"/>
      <c r="E86" s="3"/>
      <c r="F86" s="3"/>
      <c r="G86" s="3"/>
      <c r="H86" s="3"/>
      <c r="I86" s="3"/>
      <c r="J86" s="3"/>
    </row>
    <row r="87" spans="4:11" x14ac:dyDescent="0.25">
      <c r="D87" s="3"/>
      <c r="E87" s="3"/>
      <c r="F87" s="3"/>
      <c r="G87" s="3"/>
      <c r="H87" s="3"/>
      <c r="I87" s="3"/>
      <c r="J87" s="3"/>
    </row>
    <row r="88" spans="4:11" x14ac:dyDescent="0.25">
      <c r="D88" s="3"/>
      <c r="E88" s="3"/>
      <c r="F88" s="3"/>
      <c r="G88" s="3"/>
      <c r="H88" s="3"/>
      <c r="I88" s="3"/>
      <c r="J88" s="3"/>
    </row>
    <row r="89" spans="4:11" x14ac:dyDescent="0.25">
      <c r="D89" s="3"/>
      <c r="E89" s="3"/>
      <c r="F89" s="3"/>
      <c r="G89" s="3"/>
      <c r="H89" s="3"/>
      <c r="I89" s="3"/>
      <c r="J89" s="3"/>
    </row>
    <row r="90" spans="4:11" x14ac:dyDescent="0.25">
      <c r="D90" s="3"/>
      <c r="E90" s="3"/>
      <c r="F90" s="3"/>
      <c r="G90" s="3"/>
      <c r="H90" s="3"/>
      <c r="I90" s="3"/>
      <c r="J90" s="3"/>
    </row>
    <row r="91" spans="4:11" x14ac:dyDescent="0.25">
      <c r="D91" s="3"/>
      <c r="E91" s="3"/>
      <c r="F91" s="3"/>
      <c r="G91" s="3"/>
      <c r="H91" s="3"/>
      <c r="I91" s="3"/>
      <c r="J91" s="3"/>
    </row>
    <row r="92" spans="4:11" x14ac:dyDescent="0.25">
      <c r="D92" s="3"/>
      <c r="E92" s="3"/>
      <c r="F92" s="3"/>
      <c r="G92" s="3"/>
      <c r="H92" s="3"/>
      <c r="I92" s="3"/>
      <c r="J92" s="3"/>
    </row>
    <row r="93" spans="4:11" x14ac:dyDescent="0.25">
      <c r="D93" s="3"/>
      <c r="E93" s="3"/>
      <c r="F93" s="3"/>
      <c r="G93" s="3"/>
      <c r="H93" s="3"/>
      <c r="I93" s="3"/>
      <c r="J93" s="3"/>
    </row>
    <row r="94" spans="4:11" x14ac:dyDescent="0.25">
      <c r="D94" s="3"/>
      <c r="E94" s="3"/>
      <c r="F94" s="3"/>
      <c r="G94" s="3"/>
      <c r="H94" s="3"/>
      <c r="I94" s="3"/>
      <c r="J94" s="3"/>
    </row>
    <row r="95" spans="4:11" x14ac:dyDescent="0.25">
      <c r="D95" s="3"/>
      <c r="E95" s="3"/>
      <c r="F95" s="3"/>
      <c r="G95" s="3"/>
      <c r="H95" s="3"/>
      <c r="I95" s="3"/>
      <c r="J95" s="3"/>
    </row>
    <row r="96" spans="4:11" x14ac:dyDescent="0.25">
      <c r="D96" s="3"/>
      <c r="E96" s="3"/>
      <c r="F96" s="3"/>
      <c r="G96" s="3"/>
      <c r="H96" s="3"/>
      <c r="I96" s="3"/>
      <c r="J96" s="3"/>
    </row>
    <row r="97" spans="4:10" x14ac:dyDescent="0.25">
      <c r="D97" s="3"/>
      <c r="E97" s="3"/>
      <c r="F97" s="3"/>
      <c r="G97" s="3"/>
      <c r="H97" s="3"/>
      <c r="I97" s="3"/>
      <c r="J97" s="3"/>
    </row>
    <row r="98" spans="4:10" x14ac:dyDescent="0.25">
      <c r="D98" s="3"/>
      <c r="E98" s="3"/>
      <c r="F98" s="3"/>
      <c r="G98" s="3"/>
      <c r="H98" s="3"/>
      <c r="I98" s="3"/>
      <c r="J98" s="3"/>
    </row>
    <row r="99" spans="4:10" x14ac:dyDescent="0.25">
      <c r="D99" s="3"/>
      <c r="E99" s="3"/>
      <c r="F99" s="3"/>
      <c r="G99" s="3"/>
      <c r="H99" s="3"/>
      <c r="I99" s="3"/>
      <c r="J99" s="3"/>
    </row>
    <row r="100" spans="4:10" x14ac:dyDescent="0.25">
      <c r="D100" s="3"/>
      <c r="E100" s="3"/>
      <c r="F100" s="3"/>
      <c r="G100" s="3"/>
      <c r="H100" s="3"/>
      <c r="I100" s="3"/>
      <c r="J100" s="3"/>
    </row>
    <row r="101" spans="4:10" x14ac:dyDescent="0.25">
      <c r="D101" s="3"/>
      <c r="E101" s="3"/>
      <c r="F101" s="3"/>
      <c r="G101" s="3"/>
      <c r="H101" s="3"/>
      <c r="I101" s="3"/>
      <c r="J101" s="3"/>
    </row>
    <row r="102" spans="4:10" x14ac:dyDescent="0.25">
      <c r="D102" s="3"/>
      <c r="E102" s="3"/>
      <c r="F102" s="3"/>
      <c r="G102" s="3"/>
      <c r="H102" s="3"/>
      <c r="I102" s="3"/>
      <c r="J102" s="3"/>
    </row>
    <row r="103" spans="4:10" x14ac:dyDescent="0.25">
      <c r="D103" s="3"/>
      <c r="E103" s="3"/>
      <c r="F103" s="3"/>
      <c r="G103" s="3"/>
      <c r="H103" s="3"/>
      <c r="I103" s="3"/>
      <c r="J103" s="3"/>
    </row>
    <row r="104" spans="4:10" x14ac:dyDescent="0.25">
      <c r="D104" s="3"/>
      <c r="E104" s="3"/>
      <c r="F104" s="3"/>
      <c r="G104" s="3"/>
      <c r="H104" s="3"/>
      <c r="I104" s="3"/>
      <c r="J104" s="3"/>
    </row>
    <row r="105" spans="4:10" x14ac:dyDescent="0.25">
      <c r="D105" s="3"/>
      <c r="E105" s="3"/>
      <c r="F105" s="3"/>
      <c r="G105" s="3"/>
      <c r="H105" s="3"/>
      <c r="I105" s="3"/>
      <c r="J105" s="3"/>
    </row>
    <row r="106" spans="4:10" x14ac:dyDescent="0.25">
      <c r="D106" s="3"/>
      <c r="E106" s="3"/>
      <c r="F106" s="3"/>
      <c r="G106" s="3"/>
      <c r="H106" s="3"/>
      <c r="I106" s="3"/>
      <c r="J106" s="3"/>
    </row>
    <row r="107" spans="4:10" x14ac:dyDescent="0.25">
      <c r="D107" s="3"/>
      <c r="E107" s="3"/>
      <c r="F107" s="3"/>
      <c r="G107" s="3"/>
      <c r="H107" s="3"/>
      <c r="I107" s="3"/>
      <c r="J107" s="3"/>
    </row>
    <row r="108" spans="4:10" x14ac:dyDescent="0.25">
      <c r="D108" s="3"/>
      <c r="E108" s="3"/>
      <c r="F108" s="3"/>
      <c r="G108" s="3"/>
      <c r="H108" s="3"/>
      <c r="I108" s="3"/>
      <c r="J108" s="3"/>
    </row>
    <row r="109" spans="4:10" x14ac:dyDescent="0.25">
      <c r="D109" s="3"/>
      <c r="E109" s="3"/>
      <c r="F109" s="3"/>
      <c r="G109" s="3"/>
      <c r="H109" s="3"/>
      <c r="I109" s="3"/>
      <c r="J109" s="3"/>
    </row>
    <row r="110" spans="4:10" x14ac:dyDescent="0.25">
      <c r="D110" s="3"/>
      <c r="E110" s="3"/>
      <c r="F110" s="3"/>
      <c r="G110" s="3"/>
      <c r="H110" s="3"/>
      <c r="I110" s="3"/>
      <c r="J110" s="3"/>
    </row>
    <row r="111" spans="4:10" x14ac:dyDescent="0.25">
      <c r="D111" s="3"/>
      <c r="E111" s="3"/>
      <c r="F111" s="3"/>
      <c r="G111" s="3"/>
      <c r="H111" s="3"/>
      <c r="I111" s="3"/>
      <c r="J111" s="3"/>
    </row>
    <row r="112" spans="4:10" x14ac:dyDescent="0.25">
      <c r="D112" s="3"/>
      <c r="E112" s="3"/>
      <c r="F112" s="3"/>
      <c r="G112" s="3"/>
      <c r="H112" s="3"/>
      <c r="I112" s="3"/>
      <c r="J112" s="3"/>
    </row>
    <row r="113" spans="4:10" x14ac:dyDescent="0.25">
      <c r="D113" s="3"/>
      <c r="E113" s="3"/>
      <c r="F113" s="3"/>
      <c r="G113" s="3"/>
      <c r="H113" s="3"/>
      <c r="I113" s="3"/>
      <c r="J113" s="3"/>
    </row>
    <row r="114" spans="4:10" x14ac:dyDescent="0.25">
      <c r="D114" s="3"/>
      <c r="E114" s="3"/>
      <c r="F114" s="3"/>
      <c r="G114" s="3"/>
      <c r="H114" s="3"/>
      <c r="I114" s="3"/>
      <c r="J114" s="3"/>
    </row>
    <row r="115" spans="4:10" x14ac:dyDescent="0.25">
      <c r="D115" s="3"/>
      <c r="E115" s="3"/>
      <c r="F115" s="3"/>
      <c r="G115" s="3"/>
      <c r="H115" s="3"/>
      <c r="I115" s="3"/>
      <c r="J115" s="3"/>
    </row>
    <row r="116" spans="4:10" x14ac:dyDescent="0.25">
      <c r="D116" s="3"/>
      <c r="E116" s="3"/>
      <c r="F116" s="3"/>
      <c r="G116" s="3"/>
      <c r="H116" s="3"/>
      <c r="I116" s="3"/>
      <c r="J116" s="3"/>
    </row>
    <row r="117" spans="4:10" x14ac:dyDescent="0.25">
      <c r="D117" s="3"/>
      <c r="E117" s="3"/>
      <c r="F117" s="3"/>
      <c r="G117" s="3"/>
      <c r="H117" s="3"/>
      <c r="I117" s="3"/>
      <c r="J117" s="3"/>
    </row>
    <row r="118" spans="4:10" x14ac:dyDescent="0.25">
      <c r="D118" s="3"/>
      <c r="E118" s="3"/>
      <c r="F118" s="3"/>
      <c r="G118" s="3"/>
      <c r="H118" s="3"/>
      <c r="I118" s="3"/>
      <c r="J118" s="3"/>
    </row>
    <row r="119" spans="4:10" x14ac:dyDescent="0.25">
      <c r="D119" s="3"/>
      <c r="E119" s="3"/>
      <c r="F119" s="3"/>
      <c r="G119" s="3"/>
      <c r="H119" s="3"/>
      <c r="I119" s="3"/>
      <c r="J119" s="3"/>
    </row>
    <row r="120" spans="4:10" x14ac:dyDescent="0.25">
      <c r="D120" s="3"/>
      <c r="E120" s="3"/>
      <c r="F120" s="3"/>
      <c r="G120" s="3"/>
      <c r="H120" s="3"/>
      <c r="I120" s="3"/>
      <c r="J120" s="3"/>
    </row>
    <row r="121" spans="4:10" x14ac:dyDescent="0.25">
      <c r="D121" s="3"/>
      <c r="E121" s="3"/>
      <c r="F121" s="3"/>
      <c r="G121" s="3"/>
      <c r="H121" s="3"/>
      <c r="I121" s="3"/>
      <c r="J121" s="3"/>
    </row>
    <row r="122" spans="4:10" x14ac:dyDescent="0.25">
      <c r="D122" s="3"/>
      <c r="E122" s="3"/>
      <c r="F122" s="3"/>
      <c r="G122" s="3"/>
      <c r="H122" s="3"/>
      <c r="I122" s="3"/>
      <c r="J122" s="3"/>
    </row>
    <row r="123" spans="4:10" x14ac:dyDescent="0.25">
      <c r="D123" s="3"/>
      <c r="E123" s="3"/>
      <c r="F123" s="3"/>
      <c r="G123" s="3"/>
      <c r="H123" s="3"/>
      <c r="I123" s="3"/>
      <c r="J123" s="3"/>
    </row>
    <row r="124" spans="4:10" x14ac:dyDescent="0.25">
      <c r="D124" s="3"/>
      <c r="E124" s="3"/>
      <c r="F124" s="3"/>
      <c r="G124" s="3"/>
      <c r="H124" s="3"/>
      <c r="I124" s="3"/>
      <c r="J124" s="3"/>
    </row>
    <row r="125" spans="4:10" x14ac:dyDescent="0.25">
      <c r="D125" s="3"/>
      <c r="E125" s="3"/>
      <c r="F125" s="3"/>
      <c r="G125" s="3"/>
      <c r="H125" s="3"/>
      <c r="I125" s="3"/>
      <c r="J125" s="3"/>
    </row>
    <row r="126" spans="4:10" x14ac:dyDescent="0.25">
      <c r="D126" s="3"/>
      <c r="E126" s="3"/>
      <c r="F126" s="3"/>
      <c r="G126" s="3"/>
      <c r="H126" s="3"/>
      <c r="I126" s="3"/>
      <c r="J126" s="3"/>
    </row>
    <row r="127" spans="4:10" x14ac:dyDescent="0.25">
      <c r="D127" s="3"/>
      <c r="E127" s="3"/>
      <c r="F127" s="3"/>
      <c r="G127" s="3"/>
      <c r="H127" s="3"/>
      <c r="I127" s="3"/>
      <c r="J127" s="3"/>
    </row>
    <row r="128" spans="4:10" x14ac:dyDescent="0.25">
      <c r="D128" s="3"/>
      <c r="E128" s="3"/>
      <c r="F128" s="3"/>
      <c r="G128" s="3"/>
      <c r="H128" s="3"/>
      <c r="I128" s="3"/>
      <c r="J128" s="3"/>
    </row>
    <row r="129" spans="4:10" x14ac:dyDescent="0.25">
      <c r="D129" s="3"/>
      <c r="E129" s="3"/>
      <c r="F129" s="3"/>
      <c r="G129" s="3"/>
      <c r="H129" s="3"/>
      <c r="I129" s="3"/>
      <c r="J129" s="3"/>
    </row>
    <row r="130" spans="4:10" x14ac:dyDescent="0.25">
      <c r="D130" s="3"/>
      <c r="E130" s="3"/>
      <c r="F130" s="3"/>
      <c r="G130" s="3"/>
      <c r="H130" s="3"/>
      <c r="I130" s="3"/>
      <c r="J130" s="3"/>
    </row>
    <row r="131" spans="4:10" x14ac:dyDescent="0.25">
      <c r="D131" s="3"/>
      <c r="E131" s="3"/>
      <c r="F131" s="3"/>
      <c r="G131" s="3"/>
      <c r="H131" s="3"/>
      <c r="I131" s="3"/>
      <c r="J131" s="3"/>
    </row>
    <row r="132" spans="4:10" x14ac:dyDescent="0.25">
      <c r="D132" s="3"/>
      <c r="E132" s="3"/>
      <c r="F132" s="3"/>
      <c r="G132" s="3"/>
      <c r="H132" s="3"/>
      <c r="I132" s="3"/>
      <c r="J132" s="3"/>
    </row>
    <row r="133" spans="4:10" x14ac:dyDescent="0.25">
      <c r="D133" s="3"/>
      <c r="E133" s="3"/>
      <c r="F133" s="3"/>
      <c r="G133" s="3"/>
      <c r="H133" s="3"/>
      <c r="I133" s="3"/>
      <c r="J133" s="3"/>
    </row>
    <row r="134" spans="4:10" x14ac:dyDescent="0.25">
      <c r="D134" s="3"/>
      <c r="E134" s="3"/>
      <c r="F134" s="3"/>
      <c r="G134" s="3"/>
      <c r="H134" s="3"/>
      <c r="I134" s="3"/>
      <c r="J134" s="3"/>
    </row>
    <row r="135" spans="4:10" x14ac:dyDescent="0.25">
      <c r="D135" s="3"/>
      <c r="E135" s="3"/>
      <c r="F135" s="3"/>
      <c r="G135" s="3"/>
      <c r="H135" s="3"/>
      <c r="I135" s="3"/>
      <c r="J135" s="3"/>
    </row>
    <row r="136" spans="4:10" x14ac:dyDescent="0.25">
      <c r="D136" s="3"/>
      <c r="E136" s="3"/>
      <c r="F136" s="3"/>
      <c r="G136" s="3"/>
      <c r="H136" s="3"/>
      <c r="I136" s="3"/>
      <c r="J136" s="3"/>
    </row>
    <row r="137" spans="4:10" x14ac:dyDescent="0.25">
      <c r="D137" s="3"/>
      <c r="E137" s="3"/>
      <c r="F137" s="3"/>
      <c r="G137" s="3"/>
      <c r="H137" s="3"/>
      <c r="I137" s="3"/>
      <c r="J137" s="3"/>
    </row>
    <row r="138" spans="4:10" x14ac:dyDescent="0.25">
      <c r="D138" s="3"/>
      <c r="E138" s="3"/>
      <c r="F138" s="3"/>
      <c r="G138" s="3"/>
      <c r="H138" s="3"/>
      <c r="I138" s="3"/>
      <c r="J138" s="3"/>
    </row>
    <row r="139" spans="4:10" x14ac:dyDescent="0.25">
      <c r="D139" s="3"/>
      <c r="E139" s="3"/>
      <c r="F139" s="3"/>
      <c r="G139" s="3"/>
      <c r="H139" s="3"/>
      <c r="I139" s="3"/>
      <c r="J139" s="3"/>
    </row>
    <row r="140" spans="4:10" x14ac:dyDescent="0.25">
      <c r="D140" s="3"/>
      <c r="E140" s="3"/>
      <c r="F140" s="3"/>
      <c r="G140" s="3"/>
      <c r="H140" s="3"/>
      <c r="I140" s="3"/>
      <c r="J140" s="3"/>
    </row>
    <row r="141" spans="4:10" x14ac:dyDescent="0.25">
      <c r="D141" s="3"/>
      <c r="E141" s="3"/>
      <c r="F141" s="3"/>
      <c r="G141" s="3"/>
      <c r="H141" s="3"/>
      <c r="I141" s="3"/>
      <c r="J141" s="3"/>
    </row>
    <row r="142" spans="4:10" x14ac:dyDescent="0.25">
      <c r="D142" s="3"/>
      <c r="E142" s="3"/>
      <c r="F142" s="3"/>
      <c r="G142" s="3"/>
      <c r="H142" s="3"/>
      <c r="I142" s="3"/>
      <c r="J142" s="3"/>
    </row>
    <row r="143" spans="4:10" x14ac:dyDescent="0.25">
      <c r="D143" s="3"/>
      <c r="E143" s="3"/>
      <c r="F143" s="3"/>
      <c r="G143" s="3"/>
      <c r="H143" s="3"/>
      <c r="I143" s="3"/>
      <c r="J143" s="3"/>
    </row>
    <row r="144" spans="4:10" x14ac:dyDescent="0.25">
      <c r="D144" s="3"/>
      <c r="E144" s="3"/>
      <c r="F144" s="3"/>
      <c r="G144" s="3"/>
      <c r="H144" s="3"/>
      <c r="I144" s="3"/>
      <c r="J144" s="3"/>
    </row>
    <row r="145" spans="4:10" x14ac:dyDescent="0.25">
      <c r="D145" s="3"/>
      <c r="E145" s="3"/>
      <c r="F145" s="3"/>
      <c r="G145" s="3"/>
      <c r="H145" s="3"/>
      <c r="I145" s="3"/>
      <c r="J145" s="3"/>
    </row>
    <row r="146" spans="4:10" x14ac:dyDescent="0.25">
      <c r="D146" s="3"/>
      <c r="E146" s="3"/>
      <c r="F146" s="3"/>
      <c r="G146" s="3"/>
      <c r="H146" s="3"/>
      <c r="I146" s="3"/>
      <c r="J146" s="3"/>
    </row>
    <row r="147" spans="4:10" x14ac:dyDescent="0.25">
      <c r="D147" s="3"/>
      <c r="E147" s="3"/>
      <c r="F147" s="3"/>
      <c r="G147" s="3"/>
      <c r="H147" s="3"/>
      <c r="I147" s="3"/>
      <c r="J147" s="3"/>
    </row>
    <row r="148" spans="4:10" x14ac:dyDescent="0.25">
      <c r="D148" s="3"/>
      <c r="E148" s="3"/>
      <c r="F148" s="3"/>
      <c r="G148" s="3"/>
      <c r="H148" s="3"/>
      <c r="I148" s="3"/>
      <c r="J148" s="3"/>
    </row>
    <row r="149" spans="4:10" x14ac:dyDescent="0.25">
      <c r="D149" s="3"/>
      <c r="E149" s="3"/>
      <c r="F149" s="3"/>
      <c r="G149" s="3"/>
      <c r="H149" s="3"/>
      <c r="I149" s="3"/>
      <c r="J149" s="3"/>
    </row>
    <row r="150" spans="4:10" x14ac:dyDescent="0.25">
      <c r="D150" s="3"/>
      <c r="E150" s="3"/>
      <c r="F150" s="3"/>
      <c r="G150" s="3"/>
      <c r="H150" s="3"/>
      <c r="I150" s="3"/>
      <c r="J150" s="3"/>
    </row>
    <row r="151" spans="4:10" x14ac:dyDescent="0.25">
      <c r="D151" s="3"/>
      <c r="E151" s="3"/>
      <c r="F151" s="3"/>
      <c r="G151" s="3"/>
      <c r="H151" s="3"/>
      <c r="I151" s="3"/>
      <c r="J151" s="3"/>
    </row>
    <row r="152" spans="4:10" x14ac:dyDescent="0.25">
      <c r="D152" s="3"/>
      <c r="E152" s="3"/>
      <c r="F152" s="3"/>
      <c r="G152" s="3"/>
      <c r="H152" s="3"/>
      <c r="I152" s="3"/>
      <c r="J152" s="3"/>
    </row>
    <row r="153" spans="4:10" x14ac:dyDescent="0.25">
      <c r="D153" s="3"/>
      <c r="E153" s="3"/>
      <c r="F153" s="3"/>
      <c r="G153" s="3"/>
      <c r="H153" s="3"/>
      <c r="I153" s="3"/>
      <c r="J153" s="3"/>
    </row>
    <row r="154" spans="4:10" x14ac:dyDescent="0.25">
      <c r="D154" s="3"/>
      <c r="E154" s="3"/>
      <c r="F154" s="3"/>
      <c r="G154" s="3"/>
      <c r="H154" s="3"/>
      <c r="I154" s="3"/>
      <c r="J154" s="3"/>
    </row>
    <row r="155" spans="4:10" x14ac:dyDescent="0.25">
      <c r="D155" s="3"/>
      <c r="E155" s="3"/>
      <c r="F155" s="3"/>
      <c r="G155" s="3"/>
      <c r="H155" s="3"/>
      <c r="I155" s="3"/>
      <c r="J155" s="3"/>
    </row>
    <row r="156" spans="4:10" x14ac:dyDescent="0.25">
      <c r="D156" s="3"/>
      <c r="E156" s="3"/>
      <c r="F156" s="3"/>
      <c r="G156" s="3"/>
      <c r="H156" s="3"/>
      <c r="I156" s="3"/>
      <c r="J156" s="3"/>
    </row>
    <row r="157" spans="4:10" x14ac:dyDescent="0.25">
      <c r="D157" s="3"/>
      <c r="E157" s="3"/>
      <c r="F157" s="3"/>
      <c r="G157" s="3"/>
      <c r="H157" s="3"/>
      <c r="I157" s="3"/>
      <c r="J157" s="3"/>
    </row>
    <row r="158" spans="4:10" x14ac:dyDescent="0.25">
      <c r="D158" s="3"/>
      <c r="E158" s="3"/>
      <c r="F158" s="3"/>
      <c r="G158" s="3"/>
      <c r="H158" s="3"/>
      <c r="I158" s="3"/>
      <c r="J158" s="3"/>
    </row>
    <row r="159" spans="4:10" x14ac:dyDescent="0.25">
      <c r="D159" s="3"/>
      <c r="E159" s="3"/>
      <c r="F159" s="3"/>
      <c r="G159" s="3"/>
      <c r="H159" s="3"/>
      <c r="I159" s="3"/>
      <c r="J159" s="3"/>
    </row>
    <row r="160" spans="4:10" x14ac:dyDescent="0.25">
      <c r="D160" s="3"/>
      <c r="E160" s="3"/>
      <c r="F160" s="3"/>
      <c r="G160" s="3"/>
      <c r="H160" s="3"/>
      <c r="I160" s="3"/>
      <c r="J160" s="3"/>
    </row>
    <row r="161" spans="4:10" x14ac:dyDescent="0.25">
      <c r="D161" s="3"/>
      <c r="E161" s="3"/>
      <c r="F161" s="3"/>
      <c r="G161" s="3"/>
      <c r="H161" s="3"/>
      <c r="I161" s="3"/>
      <c r="J161" s="3"/>
    </row>
    <row r="162" spans="4:10" x14ac:dyDescent="0.25">
      <c r="D162" s="3"/>
      <c r="E162" s="3"/>
      <c r="F162" s="3"/>
      <c r="G162" s="3"/>
      <c r="H162" s="3"/>
      <c r="I162" s="3"/>
      <c r="J162" s="3"/>
    </row>
    <row r="163" spans="4:10" x14ac:dyDescent="0.25">
      <c r="D163" s="3"/>
      <c r="E163" s="3"/>
      <c r="F163" s="3"/>
      <c r="G163" s="3"/>
      <c r="H163" s="3"/>
      <c r="I163" s="3"/>
      <c r="J163" s="3"/>
    </row>
    <row r="164" spans="4:10" x14ac:dyDescent="0.25">
      <c r="D164" s="3"/>
      <c r="E164" s="3"/>
      <c r="F164" s="3"/>
      <c r="G164" s="3"/>
      <c r="H164" s="3"/>
      <c r="I164" s="3"/>
      <c r="J164" s="3"/>
    </row>
    <row r="165" spans="4:10" x14ac:dyDescent="0.25">
      <c r="D165" s="3"/>
      <c r="E165" s="3"/>
      <c r="F165" s="3"/>
      <c r="G165" s="3"/>
      <c r="H165" s="3"/>
      <c r="I165" s="3"/>
      <c r="J165" s="3"/>
    </row>
    <row r="166" spans="4:10" x14ac:dyDescent="0.25">
      <c r="D166" s="3"/>
      <c r="E166" s="3"/>
      <c r="F166" s="3"/>
      <c r="G166" s="3"/>
      <c r="H166" s="3"/>
      <c r="I166" s="3"/>
      <c r="J166" s="3"/>
    </row>
    <row r="167" spans="4:10" x14ac:dyDescent="0.25">
      <c r="D167" s="3"/>
      <c r="E167" s="3"/>
      <c r="F167" s="3"/>
      <c r="G167" s="3"/>
      <c r="H167" s="3"/>
      <c r="I167" s="3"/>
      <c r="J167" s="3"/>
    </row>
    <row r="168" spans="4:10" x14ac:dyDescent="0.25">
      <c r="D168" s="3"/>
      <c r="E168" s="3"/>
      <c r="F168" s="3"/>
      <c r="G168" s="3"/>
      <c r="H168" s="3"/>
      <c r="I168" s="3"/>
      <c r="J168" s="3"/>
    </row>
    <row r="169" spans="4:10" x14ac:dyDescent="0.25">
      <c r="D169" s="3"/>
      <c r="E169" s="3"/>
      <c r="F169" s="3"/>
      <c r="G169" s="3"/>
      <c r="H169" s="3"/>
      <c r="I169" s="3"/>
      <c r="J169" s="3"/>
    </row>
    <row r="170" spans="4:10" x14ac:dyDescent="0.25">
      <c r="D170" s="3"/>
      <c r="E170" s="3"/>
      <c r="F170" s="3"/>
      <c r="G170" s="3"/>
      <c r="H170" s="3"/>
      <c r="I170" s="3"/>
      <c r="J170" s="3"/>
    </row>
    <row r="171" spans="4:10" x14ac:dyDescent="0.25">
      <c r="D171" s="3"/>
      <c r="E171" s="3"/>
      <c r="F171" s="3"/>
      <c r="G171" s="3"/>
      <c r="H171" s="3"/>
      <c r="I171" s="3"/>
      <c r="J171" s="3"/>
    </row>
    <row r="172" spans="4:10" x14ac:dyDescent="0.25">
      <c r="D172" s="3"/>
      <c r="E172" s="3"/>
      <c r="F172" s="3"/>
      <c r="G172" s="3"/>
      <c r="H172" s="3"/>
      <c r="I172" s="3"/>
      <c r="J172" s="3"/>
    </row>
    <row r="173" spans="4:10" x14ac:dyDescent="0.25">
      <c r="D173" s="3"/>
      <c r="E173" s="3"/>
      <c r="F173" s="3"/>
      <c r="G173" s="3"/>
      <c r="H173" s="3"/>
      <c r="I173" s="3"/>
      <c r="J173" s="3"/>
    </row>
    <row r="174" spans="4:10" x14ac:dyDescent="0.25">
      <c r="D174" s="3"/>
      <c r="E174" s="3"/>
      <c r="F174" s="3"/>
      <c r="G174" s="3"/>
      <c r="H174" s="3"/>
      <c r="I174" s="3"/>
      <c r="J174" s="3"/>
    </row>
    <row r="175" spans="4:10" x14ac:dyDescent="0.25">
      <c r="D175" s="3"/>
      <c r="E175" s="3"/>
      <c r="F175" s="3"/>
      <c r="G175" s="3"/>
      <c r="H175" s="3"/>
      <c r="I175" s="3"/>
      <c r="J175" s="3"/>
    </row>
    <row r="176" spans="4:10" x14ac:dyDescent="0.25">
      <c r="D176" s="3"/>
      <c r="E176" s="3"/>
      <c r="F176" s="3"/>
      <c r="G176" s="3"/>
      <c r="H176" s="3"/>
      <c r="I176" s="3"/>
      <c r="J176" s="3"/>
    </row>
    <row r="177" spans="4:10" x14ac:dyDescent="0.25">
      <c r="D177" s="3"/>
      <c r="E177" s="3"/>
      <c r="F177" s="3"/>
      <c r="G177" s="3"/>
      <c r="H177" s="3"/>
      <c r="I177" s="3"/>
      <c r="J177" s="3"/>
    </row>
    <row r="178" spans="4:10" x14ac:dyDescent="0.25">
      <c r="D178" s="3"/>
      <c r="E178" s="3"/>
      <c r="F178" s="3"/>
      <c r="G178" s="3"/>
      <c r="H178" s="3"/>
      <c r="I178" s="3"/>
      <c r="J178" s="3"/>
    </row>
    <row r="179" spans="4:10" x14ac:dyDescent="0.25">
      <c r="D179" s="3"/>
      <c r="E179" s="3"/>
      <c r="F179" s="3"/>
      <c r="G179" s="3"/>
      <c r="H179" s="3"/>
      <c r="I179" s="3"/>
      <c r="J179" s="3"/>
    </row>
    <row r="180" spans="4:10" x14ac:dyDescent="0.25">
      <c r="D180" s="3"/>
      <c r="E180" s="3"/>
      <c r="F180" s="3"/>
      <c r="G180" s="3"/>
      <c r="H180" s="3"/>
      <c r="I180" s="3"/>
      <c r="J180" s="3"/>
    </row>
    <row r="181" spans="4:10" x14ac:dyDescent="0.25">
      <c r="D181" s="3"/>
      <c r="E181" s="3"/>
      <c r="F181" s="3"/>
      <c r="G181" s="3"/>
      <c r="H181" s="3"/>
      <c r="I181" s="3"/>
      <c r="J181" s="3"/>
    </row>
    <row r="182" spans="4:10" x14ac:dyDescent="0.25">
      <c r="D182" s="3"/>
      <c r="E182" s="3"/>
      <c r="F182" s="3"/>
      <c r="G182" s="3"/>
      <c r="H182" s="3"/>
      <c r="I182" s="3"/>
      <c r="J182" s="3"/>
    </row>
    <row r="183" spans="4:10" x14ac:dyDescent="0.25">
      <c r="D183" s="3"/>
      <c r="E183" s="3"/>
      <c r="F183" s="3"/>
      <c r="G183" s="3"/>
      <c r="H183" s="3"/>
      <c r="I183" s="3"/>
      <c r="J183" s="3"/>
    </row>
    <row r="184" spans="4:10" x14ac:dyDescent="0.25">
      <c r="D184" s="3"/>
      <c r="E184" s="3"/>
      <c r="F184" s="3"/>
      <c r="G184" s="3"/>
      <c r="H184" s="3"/>
      <c r="I184" s="3"/>
      <c r="J184" s="3"/>
    </row>
    <row r="185" spans="4:10" x14ac:dyDescent="0.25">
      <c r="D185" s="3"/>
      <c r="E185" s="3"/>
      <c r="F185" s="3"/>
      <c r="G185" s="3"/>
      <c r="H185" s="3"/>
      <c r="I185" s="3"/>
      <c r="J185" s="3"/>
    </row>
    <row r="186" spans="4:10" x14ac:dyDescent="0.25">
      <c r="D186" s="3"/>
      <c r="E186" s="3"/>
      <c r="F186" s="3"/>
      <c r="G186" s="3"/>
      <c r="H186" s="3"/>
      <c r="I186" s="3"/>
      <c r="J186" s="3"/>
    </row>
    <row r="187" spans="4:10" x14ac:dyDescent="0.25">
      <c r="D187" s="3"/>
      <c r="E187" s="3"/>
      <c r="F187" s="3"/>
      <c r="G187" s="3"/>
      <c r="H187" s="3"/>
      <c r="I187" s="3"/>
      <c r="J187" s="3"/>
    </row>
    <row r="188" spans="4:10" x14ac:dyDescent="0.25">
      <c r="D188" s="3"/>
      <c r="E188" s="3"/>
      <c r="F188" s="3"/>
      <c r="G188" s="3"/>
      <c r="H188" s="3"/>
      <c r="I188" s="3"/>
      <c r="J188" s="3"/>
    </row>
    <row r="189" spans="4:10" x14ac:dyDescent="0.25">
      <c r="D189" s="3"/>
      <c r="E189" s="3"/>
      <c r="F189" s="3"/>
      <c r="G189" s="3"/>
      <c r="H189" s="3"/>
      <c r="I189" s="3"/>
      <c r="J189" s="3"/>
    </row>
    <row r="190" spans="4:10" x14ac:dyDescent="0.25">
      <c r="D190" s="3"/>
      <c r="E190" s="3"/>
      <c r="F190" s="3"/>
      <c r="G190" s="3"/>
      <c r="H190" s="3"/>
      <c r="I190" s="3"/>
      <c r="J190" s="3"/>
    </row>
    <row r="191" spans="4:10" x14ac:dyDescent="0.25">
      <c r="D191" s="3"/>
      <c r="E191" s="3"/>
      <c r="F191" s="3"/>
      <c r="G191" s="3"/>
      <c r="H191" s="3"/>
      <c r="I191" s="3"/>
      <c r="J191" s="3"/>
    </row>
    <row r="192" spans="4:10" x14ac:dyDescent="0.25">
      <c r="D192" s="3"/>
      <c r="E192" s="3"/>
      <c r="F192" s="3"/>
      <c r="G192" s="3"/>
      <c r="H192" s="3"/>
      <c r="I192" s="3"/>
      <c r="J192" s="3"/>
    </row>
    <row r="193" spans="4:10" x14ac:dyDescent="0.25">
      <c r="D193" s="3"/>
      <c r="E193" s="3"/>
      <c r="F193" s="3"/>
      <c r="G193" s="3"/>
      <c r="H193" s="3"/>
      <c r="I193" s="3"/>
      <c r="J193" s="3"/>
    </row>
    <row r="194" spans="4:10" x14ac:dyDescent="0.25">
      <c r="D194" s="3"/>
      <c r="E194" s="3"/>
      <c r="F194" s="3"/>
      <c r="G194" s="3"/>
      <c r="H194" s="3"/>
      <c r="I194" s="3"/>
      <c r="J194" s="3"/>
    </row>
    <row r="195" spans="4:10" x14ac:dyDescent="0.25">
      <c r="D195" s="3"/>
      <c r="E195" s="3"/>
      <c r="F195" s="3"/>
      <c r="G195" s="3"/>
      <c r="H195" s="3"/>
      <c r="I195" s="3"/>
      <c r="J195" s="3"/>
    </row>
    <row r="196" spans="4:10" x14ac:dyDescent="0.25">
      <c r="D196" s="3"/>
      <c r="E196" s="3"/>
      <c r="F196" s="3"/>
      <c r="G196" s="3"/>
      <c r="H196" s="3"/>
      <c r="I196" s="3"/>
      <c r="J196" s="3"/>
    </row>
    <row r="197" spans="4:10" x14ac:dyDescent="0.25">
      <c r="D197" s="3"/>
      <c r="E197" s="3"/>
      <c r="F197" s="3"/>
      <c r="G197" s="3"/>
      <c r="H197" s="3"/>
      <c r="I197" s="3"/>
      <c r="J197" s="3"/>
    </row>
    <row r="198" spans="4:10" x14ac:dyDescent="0.25">
      <c r="D198" s="3"/>
      <c r="E198" s="3"/>
      <c r="F198" s="3"/>
      <c r="G198" s="3"/>
      <c r="H198" s="3"/>
      <c r="I198" s="3"/>
      <c r="J198" s="3"/>
    </row>
    <row r="199" spans="4:10" x14ac:dyDescent="0.25">
      <c r="D199" s="3"/>
      <c r="E199" s="3"/>
      <c r="F199" s="3"/>
      <c r="G199" s="3"/>
      <c r="H199" s="3"/>
      <c r="I199" s="3"/>
      <c r="J199" s="3"/>
    </row>
    <row r="200" spans="4:10" x14ac:dyDescent="0.25">
      <c r="D200" s="3"/>
      <c r="E200" s="3"/>
      <c r="F200" s="3"/>
      <c r="G200" s="3"/>
      <c r="H200" s="3"/>
      <c r="I200" s="3"/>
      <c r="J200" s="3"/>
    </row>
    <row r="201" spans="4:10" x14ac:dyDescent="0.25">
      <c r="D201" s="3"/>
      <c r="E201" s="3"/>
      <c r="F201" s="3"/>
      <c r="G201" s="3"/>
      <c r="H201" s="3"/>
      <c r="I201" s="3"/>
      <c r="J201" s="3"/>
    </row>
    <row r="202" spans="4:10" x14ac:dyDescent="0.25">
      <c r="D202" s="3"/>
      <c r="E202" s="3"/>
      <c r="F202" s="3"/>
      <c r="G202" s="3"/>
      <c r="H202" s="3"/>
      <c r="I202" s="3"/>
      <c r="J202" s="3"/>
    </row>
    <row r="203" spans="4:10" x14ac:dyDescent="0.25">
      <c r="D203" s="3"/>
      <c r="E203" s="3"/>
      <c r="F203" s="3"/>
      <c r="G203" s="3"/>
      <c r="H203" s="3"/>
      <c r="I203" s="3"/>
      <c r="J203" s="3"/>
    </row>
    <row r="204" spans="4:10" x14ac:dyDescent="0.25">
      <c r="D204" s="3"/>
      <c r="E204" s="3"/>
      <c r="F204" s="3"/>
      <c r="G204" s="3"/>
      <c r="H204" s="3"/>
      <c r="I204" s="3"/>
      <c r="J204" s="3"/>
    </row>
    <row r="205" spans="4:10" x14ac:dyDescent="0.25">
      <c r="D205" s="3"/>
      <c r="E205" s="3"/>
      <c r="F205" s="3"/>
      <c r="G205" s="3"/>
      <c r="H205" s="3"/>
      <c r="I205" s="3"/>
      <c r="J205" s="3"/>
    </row>
    <row r="206" spans="4:10" x14ac:dyDescent="0.25">
      <c r="D206" s="3"/>
      <c r="E206" s="3"/>
      <c r="F206" s="3"/>
      <c r="G206" s="3"/>
      <c r="H206" s="3"/>
      <c r="I206" s="3"/>
      <c r="J206" s="3"/>
    </row>
    <row r="207" spans="4:10" x14ac:dyDescent="0.25">
      <c r="D207" s="3"/>
      <c r="E207" s="3"/>
      <c r="F207" s="3"/>
      <c r="G207" s="3"/>
      <c r="H207" s="3"/>
      <c r="I207" s="3"/>
      <c r="J207" s="3"/>
    </row>
    <row r="208" spans="4:10" x14ac:dyDescent="0.25">
      <c r="D208" s="3"/>
      <c r="E208" s="3"/>
      <c r="F208" s="3"/>
      <c r="G208" s="3"/>
      <c r="H208" s="3"/>
      <c r="I208" s="3"/>
      <c r="J208" s="3"/>
    </row>
    <row r="209" spans="4:10" x14ac:dyDescent="0.25">
      <c r="D209" s="3"/>
      <c r="E209" s="3"/>
      <c r="F209" s="3"/>
      <c r="G209" s="3"/>
      <c r="H209" s="3"/>
      <c r="I209" s="3"/>
      <c r="J209" s="3"/>
    </row>
    <row r="210" spans="4:10" x14ac:dyDescent="0.25">
      <c r="D210" s="3"/>
      <c r="E210" s="3"/>
      <c r="F210" s="3"/>
      <c r="G210" s="3"/>
      <c r="H210" s="3"/>
      <c r="I210" s="3"/>
      <c r="J210" s="3"/>
    </row>
    <row r="211" spans="4:10" x14ac:dyDescent="0.25">
      <c r="D211" s="3"/>
      <c r="E211" s="3"/>
      <c r="F211" s="3"/>
      <c r="G211" s="3"/>
      <c r="H211" s="3"/>
      <c r="I211" s="3"/>
      <c r="J211" s="3"/>
    </row>
    <row r="212" spans="4:10" x14ac:dyDescent="0.25">
      <c r="D212" s="3"/>
      <c r="E212" s="3"/>
      <c r="F212" s="3"/>
      <c r="G212" s="3"/>
      <c r="H212" s="3"/>
      <c r="I212" s="3"/>
      <c r="J212" s="3"/>
    </row>
    <row r="213" spans="4:10" x14ac:dyDescent="0.25">
      <c r="D213" s="3"/>
      <c r="E213" s="3"/>
      <c r="F213" s="3"/>
      <c r="G213" s="3"/>
      <c r="H213" s="3"/>
      <c r="I213" s="3"/>
      <c r="J213" s="3"/>
    </row>
    <row r="214" spans="4:10" x14ac:dyDescent="0.25">
      <c r="D214" s="3"/>
      <c r="E214" s="3"/>
      <c r="F214" s="3"/>
      <c r="G214" s="3"/>
      <c r="H214" s="3"/>
      <c r="I214" s="3"/>
      <c r="J214" s="3"/>
    </row>
    <row r="215" spans="4:10" x14ac:dyDescent="0.25">
      <c r="D215" s="3"/>
      <c r="E215" s="3"/>
      <c r="F215" s="3"/>
      <c r="G215" s="3"/>
      <c r="H215" s="3"/>
      <c r="I215" s="3"/>
      <c r="J215" s="3"/>
    </row>
    <row r="216" spans="4:10" x14ac:dyDescent="0.25">
      <c r="D216" s="3"/>
      <c r="E216" s="3"/>
      <c r="F216" s="3"/>
      <c r="G216" s="3"/>
      <c r="H216" s="3"/>
      <c r="I216" s="3"/>
      <c r="J216" s="3"/>
    </row>
    <row r="217" spans="4:10" x14ac:dyDescent="0.25">
      <c r="D217" s="3"/>
      <c r="E217" s="3"/>
      <c r="F217" s="3"/>
      <c r="G217" s="3"/>
      <c r="H217" s="3"/>
      <c r="I217" s="3"/>
      <c r="J217" s="3"/>
    </row>
    <row r="218" spans="4:10" x14ac:dyDescent="0.25">
      <c r="D218" s="3"/>
      <c r="E218" s="3"/>
      <c r="F218" s="3"/>
      <c r="G218" s="3"/>
      <c r="H218" s="3"/>
      <c r="I218" s="3"/>
      <c r="J218" s="3"/>
    </row>
    <row r="219" spans="4:10" x14ac:dyDescent="0.25">
      <c r="D219" s="3"/>
      <c r="E219" s="3"/>
      <c r="F219" s="3"/>
      <c r="G219" s="3"/>
      <c r="H219" s="3"/>
      <c r="I219" s="3"/>
      <c r="J219" s="3"/>
    </row>
    <row r="220" spans="4:10" x14ac:dyDescent="0.25">
      <c r="D220" s="3"/>
      <c r="E220" s="3"/>
      <c r="F220" s="3"/>
      <c r="G220" s="3"/>
      <c r="H220" s="3"/>
      <c r="I220" s="3"/>
      <c r="J220" s="3"/>
    </row>
    <row r="221" spans="4:10" x14ac:dyDescent="0.25">
      <c r="D221" s="3"/>
      <c r="E221" s="3"/>
      <c r="F221" s="3"/>
      <c r="G221" s="3"/>
      <c r="H221" s="3"/>
      <c r="I221" s="3"/>
      <c r="J221" s="3"/>
    </row>
    <row r="222" spans="4:10" x14ac:dyDescent="0.25">
      <c r="D222" s="3"/>
      <c r="E222" s="3"/>
      <c r="F222" s="3"/>
      <c r="G222" s="3"/>
      <c r="H222" s="3"/>
      <c r="I222" s="3"/>
      <c r="J222" s="3"/>
    </row>
    <row r="223" spans="4:10" x14ac:dyDescent="0.25">
      <c r="D223" s="3"/>
      <c r="E223" s="3"/>
      <c r="F223" s="3"/>
      <c r="G223" s="3"/>
      <c r="H223" s="3"/>
      <c r="I223" s="3"/>
      <c r="J223" s="3"/>
    </row>
    <row r="224" spans="4:10" x14ac:dyDescent="0.25">
      <c r="D224" s="3"/>
      <c r="E224" s="3"/>
      <c r="F224" s="3"/>
      <c r="G224" s="3"/>
      <c r="H224" s="3"/>
      <c r="I224" s="3"/>
      <c r="J224" s="3"/>
    </row>
    <row r="225" spans="4:10" x14ac:dyDescent="0.25">
      <c r="D225" s="3"/>
      <c r="E225" s="3"/>
      <c r="F225" s="3"/>
      <c r="G225" s="3"/>
      <c r="H225" s="3"/>
      <c r="I225" s="3"/>
      <c r="J225" s="3"/>
    </row>
    <row r="226" spans="4:10" x14ac:dyDescent="0.25">
      <c r="D226" s="3"/>
      <c r="E226" s="3"/>
      <c r="F226" s="3"/>
      <c r="G226" s="3"/>
      <c r="H226" s="3"/>
      <c r="I226" s="3"/>
      <c r="J226" s="3"/>
    </row>
    <row r="227" spans="4:10" x14ac:dyDescent="0.25">
      <c r="D227" s="3"/>
      <c r="E227" s="3"/>
      <c r="F227" s="3"/>
      <c r="G227" s="3"/>
      <c r="H227" s="3"/>
      <c r="I227" s="3"/>
      <c r="J227" s="3"/>
    </row>
  </sheetData>
  <sortState ref="B7:N36">
    <sortCondition descending="1" ref="N7:N36"/>
  </sortState>
  <mergeCells count="6">
    <mergeCell ref="D5:N5"/>
    <mergeCell ref="A1:C1"/>
    <mergeCell ref="D1:J3"/>
    <mergeCell ref="A2:C2"/>
    <mergeCell ref="A4:C4"/>
    <mergeCell ref="D4:N4"/>
  </mergeCells>
  <conditionalFormatting sqref="O7:O63">
    <cfRule type="containsText" dxfId="5" priority="1" operator="containsText" text="CLASIFICADO A COPETENCIAS FEI">
      <formula>NOT(ISERROR(SEARCH("CLASIFICADO A COPETENCIAS FEI",O7)))</formula>
    </cfRule>
  </conditionalFormatting>
  <pageMargins left="0.7" right="0.7" top="0.75" bottom="0.75" header="0.3" footer="0.3"/>
  <pageSetup scale="30" orientation="portrait" horizontalDpi="4294967293" verticalDpi="300" r:id="rId1"/>
  <rowBreaks count="1" manualBreakCount="1">
    <brk id="63" min="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theme="0" tint="-0.249977111117893"/>
  </sheetPr>
  <dimension ref="A1:O194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M8" sqref="M8"/>
    </sheetView>
  </sheetViews>
  <sheetFormatPr baseColWidth="10" defaultColWidth="11.42578125" defaultRowHeight="15" x14ac:dyDescent="0.25"/>
  <cols>
    <col min="1" max="1" width="5.28515625" customWidth="1"/>
    <col min="2" max="2" width="7.7109375" customWidth="1"/>
    <col min="3" max="3" width="38.7109375" bestFit="1" customWidth="1"/>
    <col min="4" max="9" width="9.7109375" customWidth="1"/>
    <col min="10" max="10" width="13.42578125" customWidth="1"/>
    <col min="11" max="13" width="11.85546875" customWidth="1"/>
    <col min="14" max="14" width="16.42578125" customWidth="1"/>
    <col min="15" max="15" width="5.42578125" customWidth="1"/>
  </cols>
  <sheetData>
    <row r="1" spans="1:15" ht="18.75" x14ac:dyDescent="0.3">
      <c r="A1" s="165" t="s">
        <v>54</v>
      </c>
      <c r="B1" s="166"/>
      <c r="C1" s="167"/>
      <c r="D1" s="161"/>
      <c r="E1" s="161"/>
      <c r="F1" s="161"/>
      <c r="G1" s="161"/>
      <c r="H1" s="161"/>
      <c r="I1" s="161"/>
      <c r="J1" s="161"/>
      <c r="N1" s="5"/>
    </row>
    <row r="2" spans="1:15" ht="18.75" x14ac:dyDescent="0.3">
      <c r="A2" s="162" t="s">
        <v>57</v>
      </c>
      <c r="B2" s="163"/>
      <c r="C2" s="164"/>
      <c r="D2" s="161"/>
      <c r="E2" s="161"/>
      <c r="F2" s="161"/>
      <c r="G2" s="161"/>
      <c r="H2" s="161"/>
      <c r="I2" s="161"/>
      <c r="J2" s="161"/>
      <c r="N2" s="5"/>
    </row>
    <row r="3" spans="1:15" s="5" customFormat="1" ht="15.75" thickBot="1" x14ac:dyDescent="0.3">
      <c r="D3" s="161"/>
      <c r="E3" s="161"/>
      <c r="F3" s="161"/>
      <c r="G3" s="161"/>
      <c r="H3" s="161"/>
      <c r="I3" s="161"/>
      <c r="J3" s="161"/>
    </row>
    <row r="4" spans="1:15" ht="15.75" thickBot="1" x14ac:dyDescent="0.3">
      <c r="A4" s="176" t="s">
        <v>56</v>
      </c>
      <c r="B4" s="177"/>
      <c r="C4" s="178"/>
      <c r="D4" s="179" t="s">
        <v>55</v>
      </c>
      <c r="E4" s="180"/>
      <c r="F4" s="180"/>
      <c r="G4" s="180"/>
      <c r="H4" s="180"/>
      <c r="I4" s="180"/>
      <c r="J4" s="180"/>
      <c r="K4" s="180"/>
      <c r="L4" s="180"/>
      <c r="M4" s="180"/>
      <c r="N4" s="181"/>
    </row>
    <row r="5" spans="1:15" ht="15.75" x14ac:dyDescent="0.25">
      <c r="A5" s="44"/>
      <c r="B5" s="43"/>
      <c r="C5" s="25"/>
      <c r="D5" s="173">
        <v>2013</v>
      </c>
      <c r="E5" s="174"/>
      <c r="F5" s="174"/>
      <c r="G5" s="174"/>
      <c r="H5" s="174"/>
      <c r="I5" s="174"/>
      <c r="J5" s="174"/>
      <c r="K5" s="174"/>
      <c r="L5" s="174"/>
      <c r="M5" s="174"/>
      <c r="N5" s="175"/>
    </row>
    <row r="6" spans="1:15" x14ac:dyDescent="0.25">
      <c r="A6" s="121"/>
      <c r="B6" s="2" t="s">
        <v>5</v>
      </c>
      <c r="C6" s="87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86</v>
      </c>
      <c r="J6" s="2" t="s">
        <v>199</v>
      </c>
      <c r="K6" s="2" t="s">
        <v>200</v>
      </c>
      <c r="L6" s="2" t="s">
        <v>201</v>
      </c>
      <c r="M6" s="2" t="s">
        <v>202</v>
      </c>
      <c r="N6" s="27" t="s">
        <v>12</v>
      </c>
    </row>
    <row r="7" spans="1:15" x14ac:dyDescent="0.25">
      <c r="A7" s="122">
        <v>1</v>
      </c>
      <c r="B7" s="119" t="s">
        <v>100</v>
      </c>
      <c r="C7" s="8" t="s">
        <v>102</v>
      </c>
      <c r="D7" s="60">
        <v>90.48</v>
      </c>
      <c r="E7" s="23"/>
      <c r="F7" s="21">
        <v>82.820000000000007</v>
      </c>
      <c r="G7" s="21"/>
      <c r="H7" s="21"/>
      <c r="I7" s="21"/>
      <c r="J7" s="21"/>
      <c r="K7" s="21"/>
      <c r="L7" s="57">
        <v>83.891999999999996</v>
      </c>
      <c r="M7" s="57">
        <f>2*83.892</f>
        <v>167.78399999999999</v>
      </c>
      <c r="N7" s="58">
        <f>SUM(D7:M7)</f>
        <v>424.976</v>
      </c>
      <c r="O7" s="19"/>
    </row>
    <row r="8" spans="1:15" x14ac:dyDescent="0.25">
      <c r="A8" s="122">
        <v>2</v>
      </c>
      <c r="B8" s="123">
        <v>5</v>
      </c>
      <c r="C8" s="8" t="s">
        <v>391</v>
      </c>
      <c r="D8" s="60"/>
      <c r="E8" s="22">
        <v>88</v>
      </c>
      <c r="F8" s="22"/>
      <c r="G8" s="22">
        <v>88</v>
      </c>
      <c r="H8" s="21"/>
      <c r="I8" s="120">
        <v>84</v>
      </c>
      <c r="J8" s="136">
        <v>80.52</v>
      </c>
      <c r="K8" s="21">
        <v>90.4</v>
      </c>
      <c r="L8" s="57"/>
      <c r="M8" s="57">
        <f>2*71.3082</f>
        <v>142.6164</v>
      </c>
      <c r="N8" s="58">
        <f>+E8+G8+M8+K8</f>
        <v>409.01639999999998</v>
      </c>
      <c r="O8" s="19"/>
    </row>
    <row r="9" spans="1:15" x14ac:dyDescent="0.25">
      <c r="A9" s="122">
        <v>3</v>
      </c>
      <c r="B9" s="123" t="s">
        <v>101</v>
      </c>
      <c r="C9" s="8" t="s">
        <v>87</v>
      </c>
      <c r="D9" s="60">
        <v>85.72</v>
      </c>
      <c r="E9" s="21"/>
      <c r="F9" s="21"/>
      <c r="G9" s="21"/>
      <c r="H9" s="21"/>
      <c r="I9" s="21"/>
      <c r="J9" s="21"/>
      <c r="K9" s="21"/>
      <c r="L9" s="57">
        <v>75.502799999999993</v>
      </c>
      <c r="M9" s="57">
        <f>2*79.6974</f>
        <v>159.3948</v>
      </c>
      <c r="N9" s="58">
        <f>SUM(D9:M9)</f>
        <v>320.61760000000004</v>
      </c>
      <c r="O9" s="19"/>
    </row>
    <row r="10" spans="1:15" x14ac:dyDescent="0.25">
      <c r="A10" s="122">
        <v>4</v>
      </c>
      <c r="B10" s="123" t="s">
        <v>503</v>
      </c>
      <c r="C10" s="8" t="s">
        <v>504</v>
      </c>
      <c r="D10" s="60"/>
      <c r="E10" s="21"/>
      <c r="F10" s="21"/>
      <c r="G10" s="21"/>
      <c r="H10" s="21"/>
      <c r="I10" s="21"/>
      <c r="J10" s="21">
        <v>76.489999999999995</v>
      </c>
      <c r="K10" s="21"/>
      <c r="L10" s="57">
        <v>79.697399999999988</v>
      </c>
      <c r="M10" s="57">
        <f>2*75.5028</f>
        <v>151.00559999999999</v>
      </c>
      <c r="N10" s="58">
        <f>SUM(D10:M10)</f>
        <v>307.19299999999998</v>
      </c>
      <c r="O10" s="19"/>
    </row>
    <row r="11" spans="1:15" x14ac:dyDescent="0.25">
      <c r="A11" s="122">
        <v>5</v>
      </c>
      <c r="B11" s="123" t="s">
        <v>99</v>
      </c>
      <c r="C11" s="8" t="s">
        <v>58</v>
      </c>
      <c r="D11" s="60">
        <v>95.240000000000009</v>
      </c>
      <c r="E11" s="21"/>
      <c r="F11" s="21"/>
      <c r="G11" s="21"/>
      <c r="H11" s="21"/>
      <c r="I11" s="21"/>
      <c r="J11" s="21"/>
      <c r="K11" s="21"/>
      <c r="L11" s="57"/>
      <c r="M11" s="57"/>
      <c r="N11" s="58">
        <f>SUM(D11:M11)</f>
        <v>95.240000000000009</v>
      </c>
      <c r="O11" s="19"/>
    </row>
    <row r="12" spans="1:15" x14ac:dyDescent="0.25">
      <c r="A12" s="122">
        <v>6</v>
      </c>
      <c r="B12" s="123"/>
      <c r="C12" s="8"/>
      <c r="D12" s="60"/>
      <c r="E12" s="62"/>
      <c r="F12" s="62"/>
      <c r="G12" s="21"/>
      <c r="H12" s="21"/>
      <c r="I12" s="21"/>
      <c r="J12" s="21"/>
      <c r="K12" s="21"/>
      <c r="L12" s="57"/>
      <c r="M12" s="57"/>
      <c r="N12" s="58">
        <f t="shared" ref="N12:N19" si="0">SUM(D12:M12)</f>
        <v>0</v>
      </c>
      <c r="O12" s="19"/>
    </row>
    <row r="13" spans="1:15" x14ac:dyDescent="0.25">
      <c r="A13" s="122">
        <v>7</v>
      </c>
      <c r="B13" s="123"/>
      <c r="C13" s="8"/>
      <c r="D13" s="60"/>
      <c r="E13" s="21"/>
      <c r="F13" s="21"/>
      <c r="G13" s="21"/>
      <c r="H13" s="21"/>
      <c r="I13" s="21"/>
      <c r="J13" s="21"/>
      <c r="K13" s="21"/>
      <c r="L13" s="57"/>
      <c r="M13" s="57"/>
      <c r="N13" s="58">
        <f t="shared" si="0"/>
        <v>0</v>
      </c>
      <c r="O13" s="19"/>
    </row>
    <row r="14" spans="1:15" x14ac:dyDescent="0.25">
      <c r="A14" s="122">
        <v>8</v>
      </c>
      <c r="B14" s="123"/>
      <c r="C14" s="8"/>
      <c r="D14" s="60"/>
      <c r="E14" s="21"/>
      <c r="F14" s="21"/>
      <c r="G14" s="21"/>
      <c r="H14" s="21"/>
      <c r="I14" s="21"/>
      <c r="J14" s="21"/>
      <c r="K14" s="21"/>
      <c r="L14" s="57"/>
      <c r="M14" s="57"/>
      <c r="N14" s="58">
        <f t="shared" si="0"/>
        <v>0</v>
      </c>
      <c r="O14" s="19"/>
    </row>
    <row r="15" spans="1:15" x14ac:dyDescent="0.25">
      <c r="A15" s="122">
        <v>9</v>
      </c>
      <c r="B15" s="123"/>
      <c r="C15" s="8"/>
      <c r="D15" s="60"/>
      <c r="E15" s="21"/>
      <c r="F15" s="21"/>
      <c r="G15" s="21"/>
      <c r="H15" s="21"/>
      <c r="I15" s="21"/>
      <c r="J15" s="21"/>
      <c r="K15" s="21"/>
      <c r="L15" s="57"/>
      <c r="M15" s="57"/>
      <c r="N15" s="58">
        <f t="shared" si="0"/>
        <v>0</v>
      </c>
      <c r="O15" s="19"/>
    </row>
    <row r="16" spans="1:15" x14ac:dyDescent="0.25">
      <c r="A16" s="122">
        <v>10</v>
      </c>
      <c r="B16" s="123"/>
      <c r="C16" s="8"/>
      <c r="D16" s="60"/>
      <c r="E16" s="21"/>
      <c r="F16" s="21"/>
      <c r="G16" s="21"/>
      <c r="H16" s="21"/>
      <c r="I16" s="21"/>
      <c r="J16" s="21"/>
      <c r="K16" s="21"/>
      <c r="L16" s="57"/>
      <c r="M16" s="57"/>
      <c r="N16" s="58">
        <f t="shared" si="0"/>
        <v>0</v>
      </c>
      <c r="O16" s="19"/>
    </row>
    <row r="17" spans="1:15" x14ac:dyDescent="0.25">
      <c r="A17" s="122">
        <v>11</v>
      </c>
      <c r="B17" s="123"/>
      <c r="C17" s="8"/>
      <c r="D17" s="60"/>
      <c r="E17" s="21"/>
      <c r="F17" s="21"/>
      <c r="G17" s="21"/>
      <c r="H17" s="21"/>
      <c r="I17" s="21"/>
      <c r="J17" s="21"/>
      <c r="K17" s="21"/>
      <c r="L17" s="57"/>
      <c r="M17" s="57"/>
      <c r="N17" s="58">
        <f t="shared" si="0"/>
        <v>0</v>
      </c>
      <c r="O17" s="19"/>
    </row>
    <row r="18" spans="1:15" x14ac:dyDescent="0.25">
      <c r="A18" s="36">
        <v>12</v>
      </c>
      <c r="B18" s="71"/>
      <c r="C18" s="72"/>
      <c r="D18" s="59"/>
      <c r="E18" s="22"/>
      <c r="F18" s="22"/>
      <c r="G18" s="22"/>
      <c r="H18" s="22"/>
      <c r="I18" s="22"/>
      <c r="J18" s="22"/>
      <c r="K18" s="22"/>
      <c r="L18" s="59"/>
      <c r="M18" s="59"/>
      <c r="N18" s="58">
        <f t="shared" si="0"/>
        <v>0</v>
      </c>
      <c r="O18" s="19"/>
    </row>
    <row r="19" spans="1:15" x14ac:dyDescent="0.25">
      <c r="A19" s="36">
        <v>13</v>
      </c>
      <c r="B19" s="71"/>
      <c r="C19" s="72"/>
      <c r="D19" s="22"/>
      <c r="E19" s="22"/>
      <c r="F19" s="22"/>
      <c r="G19" s="22"/>
      <c r="H19" s="22"/>
      <c r="I19" s="22"/>
      <c r="J19" s="22"/>
      <c r="K19" s="22"/>
      <c r="L19" s="59"/>
      <c r="M19" s="59"/>
      <c r="N19" s="58">
        <f t="shared" si="0"/>
        <v>0</v>
      </c>
      <c r="O19" s="19"/>
    </row>
    <row r="20" spans="1:15" x14ac:dyDescent="0.25">
      <c r="A20" s="36">
        <v>14</v>
      </c>
      <c r="B20" s="71"/>
      <c r="C20" s="72"/>
      <c r="D20" s="59"/>
      <c r="E20" s="22"/>
      <c r="F20" s="22"/>
      <c r="G20" s="22"/>
      <c r="H20" s="22"/>
      <c r="I20" s="22"/>
      <c r="J20" s="22"/>
      <c r="K20" s="22"/>
      <c r="L20" s="59"/>
      <c r="M20" s="59"/>
      <c r="N20" s="58">
        <f t="shared" ref="N20:N25" si="1">SUM(D20:M20)</f>
        <v>0</v>
      </c>
      <c r="O20" s="19"/>
    </row>
    <row r="21" spans="1:15" x14ac:dyDescent="0.25">
      <c r="A21" s="36">
        <v>15</v>
      </c>
      <c r="B21" s="71"/>
      <c r="C21" s="72"/>
      <c r="D21" s="59"/>
      <c r="E21" s="22"/>
      <c r="F21" s="22"/>
      <c r="G21" s="22"/>
      <c r="H21" s="22"/>
      <c r="I21" s="22"/>
      <c r="J21" s="22"/>
      <c r="K21" s="22"/>
      <c r="L21" s="59"/>
      <c r="M21" s="59"/>
      <c r="N21" s="58">
        <f t="shared" si="1"/>
        <v>0</v>
      </c>
      <c r="O21" s="19"/>
    </row>
    <row r="22" spans="1:15" x14ac:dyDescent="0.25">
      <c r="A22" s="36">
        <v>16</v>
      </c>
      <c r="B22" s="71"/>
      <c r="C22" s="72"/>
      <c r="D22" s="22"/>
      <c r="E22" s="22"/>
      <c r="F22" s="22"/>
      <c r="G22" s="22"/>
      <c r="H22" s="22"/>
      <c r="I22" s="22"/>
      <c r="J22" s="22"/>
      <c r="K22" s="22"/>
      <c r="L22" s="59"/>
      <c r="M22" s="59"/>
      <c r="N22" s="58">
        <f t="shared" si="1"/>
        <v>0</v>
      </c>
      <c r="O22" s="19"/>
    </row>
    <row r="23" spans="1:15" x14ac:dyDescent="0.25">
      <c r="A23" s="36">
        <v>17</v>
      </c>
      <c r="B23" s="73"/>
      <c r="C23" s="72"/>
      <c r="D23" s="59"/>
      <c r="E23" s="22"/>
      <c r="F23" s="22"/>
      <c r="G23" s="22"/>
      <c r="H23" s="22"/>
      <c r="I23" s="22"/>
      <c r="J23" s="22"/>
      <c r="K23" s="22"/>
      <c r="L23" s="59"/>
      <c r="M23" s="59"/>
      <c r="N23" s="58">
        <f t="shared" si="1"/>
        <v>0</v>
      </c>
      <c r="O23" s="19"/>
    </row>
    <row r="24" spans="1:15" x14ac:dyDescent="0.25">
      <c r="A24" s="36">
        <v>18</v>
      </c>
      <c r="B24" s="71"/>
      <c r="C24" s="75"/>
      <c r="D24" s="59"/>
      <c r="E24" s="22"/>
      <c r="F24" s="22"/>
      <c r="G24" s="22"/>
      <c r="H24" s="22"/>
      <c r="I24" s="22"/>
      <c r="J24" s="22"/>
      <c r="K24" s="22"/>
      <c r="L24" s="59"/>
      <c r="M24" s="59"/>
      <c r="N24" s="58">
        <f t="shared" si="1"/>
        <v>0</v>
      </c>
      <c r="O24" s="19"/>
    </row>
    <row r="25" spans="1:15" x14ac:dyDescent="0.25">
      <c r="A25" s="36">
        <v>19</v>
      </c>
      <c r="B25" s="74"/>
      <c r="C25" s="72"/>
      <c r="D25" s="59"/>
      <c r="E25" s="22"/>
      <c r="F25" s="22"/>
      <c r="G25" s="22"/>
      <c r="H25" s="22"/>
      <c r="I25" s="22"/>
      <c r="J25" s="22"/>
      <c r="K25" s="22"/>
      <c r="L25" s="59"/>
      <c r="M25" s="59"/>
      <c r="N25" s="58">
        <f t="shared" si="1"/>
        <v>0</v>
      </c>
      <c r="O25" s="19"/>
    </row>
    <row r="26" spans="1:15" x14ac:dyDescent="0.25">
      <c r="A26" s="36">
        <v>20</v>
      </c>
      <c r="B26" s="71"/>
      <c r="C26" s="72"/>
      <c r="D26" s="22"/>
      <c r="E26" s="22"/>
      <c r="F26" s="22"/>
      <c r="G26" s="22"/>
      <c r="H26" s="22"/>
      <c r="I26" s="22"/>
      <c r="J26" s="22"/>
      <c r="K26" s="22"/>
      <c r="L26" s="59"/>
      <c r="M26" s="59"/>
      <c r="N26" s="58">
        <f>SUM(D26:M26)</f>
        <v>0</v>
      </c>
      <c r="O26" s="19"/>
    </row>
    <row r="27" spans="1:15" x14ac:dyDescent="0.25">
      <c r="A27" s="36">
        <v>21</v>
      </c>
      <c r="B27" s="71"/>
      <c r="C27" s="72"/>
      <c r="D27" s="22"/>
      <c r="E27" s="22"/>
      <c r="F27" s="22"/>
      <c r="G27" s="22"/>
      <c r="H27" s="22"/>
      <c r="I27" s="22"/>
      <c r="J27" s="22"/>
      <c r="K27" s="22"/>
      <c r="L27" s="59"/>
      <c r="M27" s="59"/>
      <c r="N27" s="58">
        <f>SUM(D27:M27)</f>
        <v>0</v>
      </c>
      <c r="O27" s="19"/>
    </row>
    <row r="28" spans="1:15" x14ac:dyDescent="0.25">
      <c r="A28" s="36">
        <v>22</v>
      </c>
      <c r="B28" s="71"/>
      <c r="C28" s="72"/>
      <c r="D28" s="22"/>
      <c r="E28" s="22"/>
      <c r="F28" s="22"/>
      <c r="G28" s="22"/>
      <c r="H28" s="22"/>
      <c r="I28" s="22"/>
      <c r="J28" s="22"/>
      <c r="K28" s="22"/>
      <c r="L28" s="59"/>
      <c r="M28" s="59"/>
      <c r="N28" s="58">
        <f>SUM(D28:M28)</f>
        <v>0</v>
      </c>
      <c r="O28" s="19"/>
    </row>
    <row r="29" spans="1:15" x14ac:dyDescent="0.25">
      <c r="A29" s="36">
        <v>23</v>
      </c>
      <c r="B29" s="71"/>
      <c r="C29" s="72"/>
      <c r="D29" s="59"/>
      <c r="E29" s="22"/>
      <c r="F29" s="22"/>
      <c r="G29" s="22"/>
      <c r="H29" s="22"/>
      <c r="I29" s="22"/>
      <c r="J29" s="22"/>
      <c r="K29" s="22"/>
      <c r="L29" s="59"/>
      <c r="M29" s="59"/>
      <c r="N29" s="58">
        <f>SUM(D29:M29)</f>
        <v>0</v>
      </c>
      <c r="O29" s="19"/>
    </row>
    <row r="30" spans="1:15" ht="15.75" thickBot="1" x14ac:dyDescent="0.3">
      <c r="A30" s="17"/>
      <c r="B30" s="30"/>
      <c r="C30" s="1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13"/>
      <c r="O30" s="19"/>
    </row>
    <row r="31" spans="1:15" x14ac:dyDescent="0.25">
      <c r="B31" s="9"/>
      <c r="C31" s="9"/>
      <c r="D31" s="9"/>
      <c r="E31" s="9"/>
      <c r="F31" s="9"/>
      <c r="G31" s="9"/>
      <c r="H31" s="9"/>
      <c r="I31" s="9"/>
      <c r="J31" s="9"/>
      <c r="K31" s="19" t="str">
        <f>IF(I31&gt;=60,"CLASIFICADO A 60 Km LIBRE y 80 Km NOVICIO",IF(I31&gt;=40,"CLASIFICADO A 40 Km LIBRE y 60 Km NOVICIO",""))</f>
        <v/>
      </c>
      <c r="L31" s="19"/>
      <c r="M31" s="56"/>
    </row>
    <row r="32" spans="1:15" x14ac:dyDescent="0.25">
      <c r="D32" s="3"/>
      <c r="E32" s="3"/>
      <c r="F32" s="3"/>
      <c r="G32" s="3"/>
      <c r="H32" s="3"/>
      <c r="I32" s="3"/>
      <c r="J32" s="3"/>
      <c r="M32" s="5"/>
    </row>
    <row r="33" spans="4:13" x14ac:dyDescent="0.25">
      <c r="D33" s="3"/>
      <c r="E33" s="3"/>
      <c r="F33" s="3"/>
      <c r="G33" s="3"/>
      <c r="H33" s="3"/>
      <c r="I33" s="3"/>
      <c r="J33" s="3"/>
      <c r="M33" s="5"/>
    </row>
    <row r="34" spans="4:13" x14ac:dyDescent="0.25">
      <c r="D34" s="3"/>
      <c r="E34" s="3"/>
      <c r="F34" s="3"/>
      <c r="G34" s="3"/>
      <c r="H34" s="3"/>
      <c r="I34" s="3"/>
      <c r="J34" s="3"/>
      <c r="M34" s="5"/>
    </row>
    <row r="35" spans="4:13" x14ac:dyDescent="0.25">
      <c r="D35" s="3"/>
      <c r="E35" s="3"/>
      <c r="F35" s="3"/>
      <c r="G35" s="3"/>
      <c r="H35" s="3"/>
      <c r="I35" s="3"/>
      <c r="J35" s="3"/>
      <c r="M35" s="5"/>
    </row>
    <row r="36" spans="4:13" x14ac:dyDescent="0.25">
      <c r="D36" s="3"/>
      <c r="E36" s="3"/>
      <c r="F36" s="3"/>
      <c r="G36" s="3"/>
      <c r="H36" s="3"/>
      <c r="I36" s="3"/>
      <c r="J36" s="3"/>
      <c r="M36" s="5"/>
    </row>
    <row r="37" spans="4:13" x14ac:dyDescent="0.25">
      <c r="D37" s="3"/>
      <c r="E37" s="3"/>
      <c r="F37" s="3"/>
      <c r="G37" s="3"/>
      <c r="H37" s="3"/>
      <c r="I37" s="3"/>
      <c r="J37" s="3"/>
    </row>
    <row r="38" spans="4:13" x14ac:dyDescent="0.25">
      <c r="D38" s="3"/>
      <c r="E38" s="3"/>
      <c r="F38" s="3"/>
      <c r="G38" s="3"/>
      <c r="H38" s="3"/>
      <c r="I38" s="3"/>
      <c r="J38" s="3"/>
    </row>
    <row r="39" spans="4:13" x14ac:dyDescent="0.25">
      <c r="D39" s="3"/>
      <c r="E39" s="3"/>
      <c r="F39" s="3"/>
      <c r="G39" s="3"/>
      <c r="H39" s="3"/>
      <c r="I39" s="3"/>
      <c r="J39" s="3"/>
    </row>
    <row r="40" spans="4:13" x14ac:dyDescent="0.25">
      <c r="D40" s="3"/>
      <c r="E40" s="3"/>
      <c r="F40" s="3"/>
      <c r="G40" s="3"/>
      <c r="H40" s="3"/>
      <c r="I40" s="3"/>
      <c r="J40" s="3"/>
    </row>
    <row r="41" spans="4:13" x14ac:dyDescent="0.25">
      <c r="D41" s="3"/>
      <c r="E41" s="3"/>
      <c r="F41" s="3"/>
      <c r="G41" s="3"/>
      <c r="H41" s="3"/>
      <c r="I41" s="3"/>
      <c r="J41" s="3"/>
    </row>
    <row r="42" spans="4:13" x14ac:dyDescent="0.25">
      <c r="D42" s="3"/>
      <c r="E42" s="3"/>
      <c r="F42" s="3"/>
      <c r="G42" s="3"/>
      <c r="H42" s="3"/>
      <c r="I42" s="3"/>
      <c r="J42" s="3"/>
    </row>
    <row r="43" spans="4:13" x14ac:dyDescent="0.25">
      <c r="D43" s="3"/>
      <c r="E43" s="3"/>
      <c r="F43" s="3"/>
      <c r="G43" s="3"/>
      <c r="H43" s="3"/>
      <c r="I43" s="3"/>
      <c r="J43" s="3"/>
    </row>
    <row r="44" spans="4:13" x14ac:dyDescent="0.25">
      <c r="D44" s="3"/>
      <c r="E44" s="3"/>
      <c r="F44" s="3"/>
      <c r="G44" s="3"/>
      <c r="H44" s="3"/>
      <c r="I44" s="3"/>
      <c r="J44" s="3"/>
    </row>
    <row r="45" spans="4:13" x14ac:dyDescent="0.25">
      <c r="D45" s="3"/>
      <c r="E45" s="3"/>
      <c r="F45" s="3"/>
      <c r="G45" s="3"/>
      <c r="H45" s="3"/>
      <c r="I45" s="3"/>
      <c r="J45" s="3"/>
    </row>
    <row r="46" spans="4:13" x14ac:dyDescent="0.25">
      <c r="D46" s="3"/>
      <c r="E46" s="3"/>
      <c r="F46" s="3"/>
      <c r="G46" s="3"/>
      <c r="H46" s="3"/>
      <c r="I46" s="3"/>
      <c r="J46" s="3"/>
    </row>
    <row r="47" spans="4:13" x14ac:dyDescent="0.25">
      <c r="D47" s="3"/>
      <c r="E47" s="3"/>
      <c r="F47" s="3"/>
      <c r="G47" s="3"/>
      <c r="H47" s="3"/>
      <c r="I47" s="3"/>
      <c r="J47" s="3"/>
    </row>
    <row r="48" spans="4:13" x14ac:dyDescent="0.25">
      <c r="D48" s="3"/>
      <c r="E48" s="3"/>
      <c r="F48" s="3"/>
      <c r="G48" s="3"/>
      <c r="H48" s="3"/>
      <c r="I48" s="3"/>
      <c r="J48" s="3"/>
    </row>
    <row r="49" spans="4:11" x14ac:dyDescent="0.25">
      <c r="D49" s="3"/>
      <c r="E49" s="3"/>
      <c r="F49" s="3"/>
      <c r="G49" s="3"/>
      <c r="H49" s="3"/>
      <c r="I49" s="3"/>
      <c r="J49" s="3"/>
      <c r="K49" t="str">
        <f>IF(I49&gt;=60,"CLASIFICADO A 60 Km LIBRE y 80 Km NOVICIO",IF(I49&gt;=40,"CLASIFICADO A 40 Km LIBRE y 60 Km NOVICIO",""))</f>
        <v/>
      </c>
    </row>
    <row r="50" spans="4:11" x14ac:dyDescent="0.25">
      <c r="D50" s="3"/>
      <c r="E50" s="3"/>
      <c r="F50" s="3"/>
      <c r="G50" s="3"/>
      <c r="H50" s="3"/>
      <c r="I50" s="3"/>
      <c r="J50" s="3"/>
    </row>
    <row r="51" spans="4:11" x14ac:dyDescent="0.25">
      <c r="D51" s="3"/>
      <c r="E51" s="3"/>
      <c r="F51" s="3"/>
      <c r="G51" s="3"/>
      <c r="H51" s="3"/>
      <c r="I51" s="3"/>
      <c r="J51" s="3"/>
    </row>
    <row r="52" spans="4:11" x14ac:dyDescent="0.25">
      <c r="D52" s="3"/>
      <c r="E52" s="3"/>
      <c r="F52" s="3"/>
      <c r="G52" s="3"/>
      <c r="H52" s="3"/>
      <c r="I52" s="3"/>
      <c r="J52" s="3"/>
    </row>
    <row r="53" spans="4:11" x14ac:dyDescent="0.25">
      <c r="D53" s="3"/>
      <c r="E53" s="3"/>
      <c r="F53" s="3"/>
      <c r="G53" s="3"/>
      <c r="H53" s="3"/>
      <c r="I53" s="3"/>
      <c r="J53" s="3"/>
    </row>
    <row r="54" spans="4:11" x14ac:dyDescent="0.25">
      <c r="D54" s="3"/>
      <c r="E54" s="3"/>
      <c r="F54" s="3"/>
      <c r="G54" s="3"/>
      <c r="H54" s="3"/>
      <c r="I54" s="3"/>
      <c r="J54" s="3"/>
    </row>
    <row r="55" spans="4:11" x14ac:dyDescent="0.25">
      <c r="D55" s="3"/>
      <c r="E55" s="3"/>
      <c r="F55" s="3"/>
      <c r="G55" s="3"/>
      <c r="H55" s="3"/>
      <c r="I55" s="3"/>
      <c r="J55" s="3"/>
    </row>
    <row r="56" spans="4:11" x14ac:dyDescent="0.25">
      <c r="D56" s="3"/>
      <c r="E56" s="3"/>
      <c r="F56" s="3"/>
      <c r="G56" s="3"/>
      <c r="H56" s="3"/>
      <c r="I56" s="3"/>
      <c r="J56" s="3"/>
    </row>
    <row r="57" spans="4:11" x14ac:dyDescent="0.25">
      <c r="D57" s="3"/>
      <c r="E57" s="3"/>
      <c r="F57" s="3"/>
      <c r="G57" s="3"/>
      <c r="H57" s="3"/>
      <c r="I57" s="3"/>
      <c r="J57" s="3"/>
    </row>
    <row r="58" spans="4:11" x14ac:dyDescent="0.25">
      <c r="D58" s="3"/>
      <c r="E58" s="3"/>
      <c r="F58" s="3"/>
      <c r="G58" s="3"/>
      <c r="H58" s="3"/>
      <c r="I58" s="3"/>
      <c r="J58" s="3"/>
    </row>
    <row r="59" spans="4:11" x14ac:dyDescent="0.25">
      <c r="D59" s="3"/>
      <c r="E59" s="3"/>
      <c r="F59" s="3"/>
      <c r="G59" s="3"/>
      <c r="H59" s="3"/>
      <c r="I59" s="3"/>
      <c r="J59" s="3"/>
    </row>
    <row r="60" spans="4:11" x14ac:dyDescent="0.25">
      <c r="D60" s="3"/>
      <c r="E60" s="3"/>
      <c r="F60" s="3"/>
      <c r="G60" s="3"/>
      <c r="H60" s="3"/>
      <c r="I60" s="3"/>
      <c r="J60" s="3"/>
    </row>
    <row r="61" spans="4:11" x14ac:dyDescent="0.25">
      <c r="D61" s="3"/>
      <c r="E61" s="3"/>
      <c r="F61" s="3"/>
      <c r="G61" s="3"/>
      <c r="H61" s="3"/>
      <c r="I61" s="3"/>
      <c r="J61" s="3"/>
    </row>
    <row r="62" spans="4:11" x14ac:dyDescent="0.25">
      <c r="D62" s="3"/>
      <c r="E62" s="3"/>
      <c r="F62" s="3"/>
      <c r="G62" s="3"/>
      <c r="H62" s="3"/>
      <c r="I62" s="3"/>
      <c r="J62" s="3"/>
    </row>
    <row r="63" spans="4:11" x14ac:dyDescent="0.25">
      <c r="D63" s="3"/>
      <c r="E63" s="3"/>
      <c r="F63" s="3"/>
      <c r="G63" s="3"/>
      <c r="H63" s="3"/>
      <c r="I63" s="3"/>
      <c r="J63" s="3"/>
    </row>
    <row r="64" spans="4:11" x14ac:dyDescent="0.25">
      <c r="D64" s="3"/>
      <c r="E64" s="3"/>
      <c r="F64" s="3"/>
      <c r="G64" s="3"/>
      <c r="H64" s="3"/>
      <c r="I64" s="3"/>
      <c r="J64" s="3"/>
    </row>
    <row r="65" spans="4:10" x14ac:dyDescent="0.25">
      <c r="D65" s="3"/>
      <c r="E65" s="3"/>
      <c r="F65" s="3"/>
      <c r="G65" s="3"/>
      <c r="H65" s="3"/>
      <c r="I65" s="3"/>
      <c r="J65" s="3"/>
    </row>
    <row r="66" spans="4:10" x14ac:dyDescent="0.25">
      <c r="D66" s="3"/>
      <c r="E66" s="3"/>
      <c r="F66" s="3"/>
      <c r="G66" s="3"/>
      <c r="H66" s="3"/>
      <c r="I66" s="3"/>
      <c r="J66" s="3"/>
    </row>
    <row r="67" spans="4:10" x14ac:dyDescent="0.25">
      <c r="D67" s="3"/>
      <c r="E67" s="3"/>
      <c r="F67" s="3"/>
      <c r="G67" s="3"/>
      <c r="H67" s="3"/>
      <c r="I67" s="3"/>
      <c r="J67" s="3"/>
    </row>
    <row r="68" spans="4:10" x14ac:dyDescent="0.25">
      <c r="D68" s="3"/>
      <c r="E68" s="3"/>
      <c r="F68" s="3"/>
      <c r="G68" s="3"/>
      <c r="H68" s="3"/>
      <c r="I68" s="3"/>
      <c r="J68" s="3"/>
    </row>
    <row r="69" spans="4:10" x14ac:dyDescent="0.25">
      <c r="D69" s="3"/>
      <c r="E69" s="3"/>
      <c r="F69" s="3"/>
      <c r="G69" s="3"/>
      <c r="H69" s="3"/>
      <c r="I69" s="3"/>
      <c r="J69" s="3"/>
    </row>
    <row r="70" spans="4:10" x14ac:dyDescent="0.25">
      <c r="D70" s="3"/>
      <c r="E70" s="3"/>
      <c r="F70" s="3"/>
      <c r="G70" s="3"/>
      <c r="H70" s="3"/>
      <c r="I70" s="3"/>
      <c r="J70" s="3"/>
    </row>
    <row r="71" spans="4:10" x14ac:dyDescent="0.25">
      <c r="D71" s="3"/>
      <c r="E71" s="3"/>
      <c r="F71" s="3"/>
      <c r="G71" s="3"/>
      <c r="H71" s="3"/>
      <c r="I71" s="3"/>
      <c r="J71" s="3"/>
    </row>
    <row r="72" spans="4:10" x14ac:dyDescent="0.25">
      <c r="D72" s="3"/>
      <c r="E72" s="3"/>
      <c r="F72" s="3"/>
      <c r="G72" s="3"/>
      <c r="H72" s="3"/>
      <c r="I72" s="3"/>
      <c r="J72" s="3"/>
    </row>
    <row r="73" spans="4:10" x14ac:dyDescent="0.25">
      <c r="D73" s="3"/>
      <c r="E73" s="3"/>
      <c r="F73" s="3"/>
      <c r="G73" s="3"/>
      <c r="H73" s="3"/>
      <c r="I73" s="3"/>
      <c r="J73" s="3"/>
    </row>
    <row r="74" spans="4:10" x14ac:dyDescent="0.25">
      <c r="D74" s="3"/>
      <c r="E74" s="3"/>
      <c r="F74" s="3"/>
      <c r="G74" s="3"/>
      <c r="H74" s="3"/>
      <c r="I74" s="3"/>
      <c r="J74" s="3"/>
    </row>
    <row r="75" spans="4:10" x14ac:dyDescent="0.25">
      <c r="D75" s="3"/>
      <c r="E75" s="3"/>
      <c r="F75" s="3"/>
      <c r="G75" s="3"/>
      <c r="H75" s="3"/>
      <c r="I75" s="3"/>
      <c r="J75" s="3"/>
    </row>
    <row r="76" spans="4:10" x14ac:dyDescent="0.25">
      <c r="D76" s="3"/>
      <c r="E76" s="3"/>
      <c r="F76" s="3"/>
      <c r="G76" s="3"/>
      <c r="H76" s="3"/>
      <c r="I76" s="3"/>
      <c r="J76" s="3"/>
    </row>
    <row r="77" spans="4:10" x14ac:dyDescent="0.25">
      <c r="D77" s="3"/>
      <c r="E77" s="3"/>
      <c r="F77" s="3"/>
      <c r="G77" s="3"/>
      <c r="H77" s="3"/>
      <c r="I77" s="3"/>
      <c r="J77" s="3"/>
    </row>
    <row r="78" spans="4:10" x14ac:dyDescent="0.25">
      <c r="D78" s="3"/>
      <c r="E78" s="3"/>
      <c r="F78" s="3"/>
      <c r="G78" s="3"/>
      <c r="H78" s="3"/>
      <c r="I78" s="3"/>
      <c r="J78" s="3"/>
    </row>
    <row r="79" spans="4:10" x14ac:dyDescent="0.25">
      <c r="D79" s="3"/>
      <c r="E79" s="3"/>
      <c r="F79" s="3"/>
      <c r="G79" s="3"/>
      <c r="H79" s="3"/>
      <c r="I79" s="3"/>
      <c r="J79" s="3"/>
    </row>
    <row r="80" spans="4:10" x14ac:dyDescent="0.25">
      <c r="D80" s="3"/>
      <c r="E80" s="3"/>
      <c r="F80" s="3"/>
      <c r="G80" s="3"/>
      <c r="H80" s="3"/>
      <c r="I80" s="3"/>
      <c r="J80" s="3"/>
    </row>
    <row r="81" spans="4:10" x14ac:dyDescent="0.25">
      <c r="D81" s="3"/>
      <c r="E81" s="3"/>
      <c r="F81" s="3"/>
      <c r="G81" s="3"/>
      <c r="H81" s="3"/>
      <c r="I81" s="3"/>
      <c r="J81" s="3"/>
    </row>
    <row r="82" spans="4:10" x14ac:dyDescent="0.25">
      <c r="D82" s="3"/>
      <c r="E82" s="3"/>
      <c r="F82" s="3"/>
      <c r="G82" s="3"/>
      <c r="H82" s="3"/>
      <c r="I82" s="3"/>
      <c r="J82" s="3"/>
    </row>
    <row r="83" spans="4:10" x14ac:dyDescent="0.25">
      <c r="D83" s="3"/>
      <c r="E83" s="3"/>
      <c r="F83" s="3"/>
      <c r="G83" s="3"/>
      <c r="H83" s="3"/>
      <c r="I83" s="3"/>
      <c r="J83" s="3"/>
    </row>
    <row r="84" spans="4:10" x14ac:dyDescent="0.25">
      <c r="D84" s="3"/>
      <c r="E84" s="3"/>
      <c r="F84" s="3"/>
      <c r="G84" s="3"/>
      <c r="H84" s="3"/>
      <c r="I84" s="3"/>
      <c r="J84" s="3"/>
    </row>
    <row r="85" spans="4:10" x14ac:dyDescent="0.25">
      <c r="D85" s="3"/>
      <c r="E85" s="3"/>
      <c r="F85" s="3"/>
      <c r="G85" s="3"/>
      <c r="H85" s="3"/>
      <c r="I85" s="3"/>
      <c r="J85" s="3"/>
    </row>
    <row r="86" spans="4:10" x14ac:dyDescent="0.25">
      <c r="D86" s="3"/>
      <c r="E86" s="3"/>
      <c r="F86" s="3"/>
      <c r="G86" s="3"/>
      <c r="H86" s="3"/>
      <c r="I86" s="3"/>
      <c r="J86" s="3"/>
    </row>
    <row r="87" spans="4:10" x14ac:dyDescent="0.25">
      <c r="D87" s="3"/>
      <c r="E87" s="3"/>
      <c r="F87" s="3"/>
      <c r="G87" s="3"/>
      <c r="H87" s="3"/>
      <c r="I87" s="3"/>
      <c r="J87" s="3"/>
    </row>
    <row r="88" spans="4:10" x14ac:dyDescent="0.25">
      <c r="D88" s="3"/>
      <c r="E88" s="3"/>
      <c r="F88" s="3"/>
      <c r="G88" s="3"/>
      <c r="H88" s="3"/>
      <c r="I88" s="3"/>
      <c r="J88" s="3"/>
    </row>
    <row r="89" spans="4:10" x14ac:dyDescent="0.25">
      <c r="D89" s="3"/>
      <c r="E89" s="3"/>
      <c r="F89" s="3"/>
      <c r="G89" s="3"/>
      <c r="H89" s="3"/>
      <c r="I89" s="3"/>
      <c r="J89" s="3"/>
    </row>
    <row r="90" spans="4:10" x14ac:dyDescent="0.25">
      <c r="D90" s="3"/>
      <c r="E90" s="3"/>
      <c r="F90" s="3"/>
      <c r="G90" s="3"/>
      <c r="H90" s="3"/>
      <c r="I90" s="3"/>
      <c r="J90" s="3"/>
    </row>
    <row r="91" spans="4:10" x14ac:dyDescent="0.25">
      <c r="D91" s="3"/>
      <c r="E91" s="3"/>
      <c r="F91" s="3"/>
      <c r="G91" s="3"/>
      <c r="H91" s="3"/>
      <c r="I91" s="3"/>
      <c r="J91" s="3"/>
    </row>
    <row r="92" spans="4:10" x14ac:dyDescent="0.25">
      <c r="D92" s="3"/>
      <c r="E92" s="3"/>
      <c r="F92" s="3"/>
      <c r="G92" s="3"/>
      <c r="H92" s="3"/>
      <c r="I92" s="3"/>
      <c r="J92" s="3"/>
    </row>
    <row r="93" spans="4:10" x14ac:dyDescent="0.25">
      <c r="D93" s="3"/>
      <c r="E93" s="3"/>
      <c r="F93" s="3"/>
      <c r="G93" s="3"/>
      <c r="H93" s="3"/>
      <c r="I93" s="3"/>
      <c r="J93" s="3"/>
    </row>
    <row r="94" spans="4:10" x14ac:dyDescent="0.25">
      <c r="D94" s="3"/>
      <c r="E94" s="3"/>
      <c r="F94" s="3"/>
      <c r="G94" s="3"/>
      <c r="H94" s="3"/>
      <c r="I94" s="3"/>
      <c r="J94" s="3"/>
    </row>
    <row r="95" spans="4:10" x14ac:dyDescent="0.25">
      <c r="D95" s="3"/>
      <c r="E95" s="3"/>
      <c r="F95" s="3"/>
      <c r="G95" s="3"/>
      <c r="H95" s="3"/>
      <c r="I95" s="3"/>
      <c r="J95" s="3"/>
    </row>
    <row r="96" spans="4:10" x14ac:dyDescent="0.25">
      <c r="D96" s="3"/>
      <c r="E96" s="3"/>
      <c r="F96" s="3"/>
      <c r="G96" s="3"/>
      <c r="H96" s="3"/>
      <c r="I96" s="3"/>
      <c r="J96" s="3"/>
    </row>
    <row r="97" spans="4:10" x14ac:dyDescent="0.25">
      <c r="D97" s="3"/>
      <c r="E97" s="3"/>
      <c r="F97" s="3"/>
      <c r="G97" s="3"/>
      <c r="H97" s="3"/>
      <c r="I97" s="3"/>
      <c r="J97" s="3"/>
    </row>
    <row r="98" spans="4:10" x14ac:dyDescent="0.25">
      <c r="D98" s="3"/>
      <c r="E98" s="3"/>
      <c r="F98" s="3"/>
      <c r="G98" s="3"/>
      <c r="H98" s="3"/>
      <c r="I98" s="3"/>
      <c r="J98" s="3"/>
    </row>
    <row r="99" spans="4:10" x14ac:dyDescent="0.25">
      <c r="D99" s="3"/>
      <c r="E99" s="3"/>
      <c r="F99" s="3"/>
      <c r="G99" s="3"/>
      <c r="H99" s="3"/>
      <c r="I99" s="3"/>
      <c r="J99" s="3"/>
    </row>
    <row r="100" spans="4:10" x14ac:dyDescent="0.25">
      <c r="D100" s="3"/>
      <c r="E100" s="3"/>
      <c r="F100" s="3"/>
      <c r="G100" s="3"/>
      <c r="H100" s="3"/>
      <c r="I100" s="3"/>
      <c r="J100" s="3"/>
    </row>
    <row r="101" spans="4:10" x14ac:dyDescent="0.25">
      <c r="D101" s="3"/>
      <c r="E101" s="3"/>
      <c r="F101" s="3"/>
      <c r="G101" s="3"/>
      <c r="H101" s="3"/>
      <c r="I101" s="3"/>
      <c r="J101" s="3"/>
    </row>
    <row r="102" spans="4:10" x14ac:dyDescent="0.25">
      <c r="D102" s="3"/>
      <c r="E102" s="3"/>
      <c r="F102" s="3"/>
      <c r="G102" s="3"/>
      <c r="H102" s="3"/>
      <c r="I102" s="3"/>
      <c r="J102" s="3"/>
    </row>
    <row r="103" spans="4:10" x14ac:dyDescent="0.25">
      <c r="D103" s="3"/>
      <c r="E103" s="3"/>
      <c r="F103" s="3"/>
      <c r="G103" s="3"/>
      <c r="H103" s="3"/>
      <c r="I103" s="3"/>
      <c r="J103" s="3"/>
    </row>
    <row r="104" spans="4:10" x14ac:dyDescent="0.25">
      <c r="D104" s="3"/>
      <c r="E104" s="3"/>
      <c r="F104" s="3"/>
      <c r="G104" s="3"/>
      <c r="H104" s="3"/>
      <c r="I104" s="3"/>
      <c r="J104" s="3"/>
    </row>
    <row r="105" spans="4:10" x14ac:dyDescent="0.25">
      <c r="D105" s="3"/>
      <c r="E105" s="3"/>
      <c r="F105" s="3"/>
      <c r="G105" s="3"/>
      <c r="H105" s="3"/>
      <c r="I105" s="3"/>
      <c r="J105" s="3"/>
    </row>
    <row r="106" spans="4:10" x14ac:dyDescent="0.25">
      <c r="D106" s="3"/>
      <c r="E106" s="3"/>
      <c r="F106" s="3"/>
      <c r="G106" s="3"/>
      <c r="H106" s="3"/>
      <c r="I106" s="3"/>
      <c r="J106" s="3"/>
    </row>
    <row r="107" spans="4:10" x14ac:dyDescent="0.25">
      <c r="D107" s="3"/>
      <c r="E107" s="3"/>
      <c r="F107" s="3"/>
      <c r="G107" s="3"/>
      <c r="H107" s="3"/>
      <c r="I107" s="3"/>
      <c r="J107" s="3"/>
    </row>
    <row r="108" spans="4:10" x14ac:dyDescent="0.25">
      <c r="D108" s="3"/>
      <c r="E108" s="3"/>
      <c r="F108" s="3"/>
      <c r="G108" s="3"/>
      <c r="H108" s="3"/>
      <c r="I108" s="3"/>
      <c r="J108" s="3"/>
    </row>
    <row r="109" spans="4:10" x14ac:dyDescent="0.25">
      <c r="D109" s="3"/>
      <c r="E109" s="3"/>
      <c r="F109" s="3"/>
      <c r="G109" s="3"/>
      <c r="H109" s="3"/>
      <c r="I109" s="3"/>
      <c r="J109" s="3"/>
    </row>
    <row r="110" spans="4:10" x14ac:dyDescent="0.25">
      <c r="D110" s="3"/>
      <c r="E110" s="3"/>
      <c r="F110" s="3"/>
      <c r="G110" s="3"/>
      <c r="H110" s="3"/>
      <c r="I110" s="3"/>
      <c r="J110" s="3"/>
    </row>
    <row r="111" spans="4:10" x14ac:dyDescent="0.25">
      <c r="D111" s="3"/>
      <c r="E111" s="3"/>
      <c r="F111" s="3"/>
      <c r="G111" s="3"/>
      <c r="H111" s="3"/>
      <c r="I111" s="3"/>
      <c r="J111" s="3"/>
    </row>
    <row r="112" spans="4:10" x14ac:dyDescent="0.25">
      <c r="D112" s="3"/>
      <c r="E112" s="3"/>
      <c r="F112" s="3"/>
      <c r="G112" s="3"/>
      <c r="H112" s="3"/>
      <c r="I112" s="3"/>
      <c r="J112" s="3"/>
    </row>
    <row r="113" spans="4:10" x14ac:dyDescent="0.25">
      <c r="D113" s="3"/>
      <c r="E113" s="3"/>
      <c r="F113" s="3"/>
      <c r="G113" s="3"/>
      <c r="H113" s="3"/>
      <c r="I113" s="3"/>
      <c r="J113" s="3"/>
    </row>
    <row r="114" spans="4:10" x14ac:dyDescent="0.25">
      <c r="D114" s="3"/>
      <c r="E114" s="3"/>
      <c r="F114" s="3"/>
      <c r="G114" s="3"/>
      <c r="H114" s="3"/>
      <c r="I114" s="3"/>
      <c r="J114" s="3"/>
    </row>
    <row r="115" spans="4:10" x14ac:dyDescent="0.25">
      <c r="D115" s="3"/>
      <c r="E115" s="3"/>
      <c r="F115" s="3"/>
      <c r="G115" s="3"/>
      <c r="H115" s="3"/>
      <c r="I115" s="3"/>
      <c r="J115" s="3"/>
    </row>
    <row r="116" spans="4:10" x14ac:dyDescent="0.25">
      <c r="D116" s="3"/>
      <c r="E116" s="3"/>
      <c r="F116" s="3"/>
      <c r="G116" s="3"/>
      <c r="H116" s="3"/>
      <c r="I116" s="3"/>
      <c r="J116" s="3"/>
    </row>
    <row r="117" spans="4:10" x14ac:dyDescent="0.25">
      <c r="D117" s="3"/>
      <c r="E117" s="3"/>
      <c r="F117" s="3"/>
      <c r="G117" s="3"/>
      <c r="H117" s="3"/>
      <c r="I117" s="3"/>
      <c r="J117" s="3"/>
    </row>
    <row r="118" spans="4:10" x14ac:dyDescent="0.25">
      <c r="D118" s="3"/>
      <c r="E118" s="3"/>
      <c r="F118" s="3"/>
      <c r="G118" s="3"/>
      <c r="H118" s="3"/>
      <c r="I118" s="3"/>
      <c r="J118" s="3"/>
    </row>
    <row r="119" spans="4:10" x14ac:dyDescent="0.25">
      <c r="D119" s="3"/>
      <c r="E119" s="3"/>
      <c r="F119" s="3"/>
      <c r="G119" s="3"/>
      <c r="H119" s="3"/>
      <c r="I119" s="3"/>
      <c r="J119" s="3"/>
    </row>
    <row r="120" spans="4:10" x14ac:dyDescent="0.25">
      <c r="D120" s="3"/>
      <c r="E120" s="3"/>
      <c r="F120" s="3"/>
      <c r="G120" s="3"/>
      <c r="H120" s="3"/>
      <c r="I120" s="3"/>
      <c r="J120" s="3"/>
    </row>
    <row r="121" spans="4:10" x14ac:dyDescent="0.25">
      <c r="D121" s="3"/>
      <c r="E121" s="3"/>
      <c r="F121" s="3"/>
      <c r="G121" s="3"/>
      <c r="H121" s="3"/>
      <c r="I121" s="3"/>
      <c r="J121" s="3"/>
    </row>
    <row r="122" spans="4:10" x14ac:dyDescent="0.25">
      <c r="D122" s="3"/>
      <c r="E122" s="3"/>
      <c r="F122" s="3"/>
      <c r="G122" s="3"/>
      <c r="H122" s="3"/>
      <c r="I122" s="3"/>
      <c r="J122" s="3"/>
    </row>
    <row r="123" spans="4:10" x14ac:dyDescent="0.25">
      <c r="D123" s="3"/>
      <c r="E123" s="3"/>
      <c r="F123" s="3"/>
      <c r="G123" s="3"/>
      <c r="H123" s="3"/>
      <c r="I123" s="3"/>
      <c r="J123" s="3"/>
    </row>
    <row r="124" spans="4:10" x14ac:dyDescent="0.25">
      <c r="D124" s="3"/>
      <c r="E124" s="3"/>
      <c r="F124" s="3"/>
      <c r="G124" s="3"/>
      <c r="H124" s="3"/>
      <c r="I124" s="3"/>
      <c r="J124" s="3"/>
    </row>
    <row r="125" spans="4:10" x14ac:dyDescent="0.25">
      <c r="D125" s="3"/>
      <c r="E125" s="3"/>
      <c r="F125" s="3"/>
      <c r="G125" s="3"/>
      <c r="H125" s="3"/>
      <c r="I125" s="3"/>
      <c r="J125" s="3"/>
    </row>
    <row r="126" spans="4:10" x14ac:dyDescent="0.25">
      <c r="D126" s="3"/>
      <c r="E126" s="3"/>
      <c r="F126" s="3"/>
      <c r="G126" s="3"/>
      <c r="H126" s="3"/>
      <c r="I126" s="3"/>
      <c r="J126" s="3"/>
    </row>
    <row r="127" spans="4:10" x14ac:dyDescent="0.25">
      <c r="D127" s="3"/>
      <c r="E127" s="3"/>
      <c r="F127" s="3"/>
      <c r="G127" s="3"/>
      <c r="H127" s="3"/>
      <c r="I127" s="3"/>
      <c r="J127" s="3"/>
    </row>
    <row r="128" spans="4:10" x14ac:dyDescent="0.25">
      <c r="D128" s="3"/>
      <c r="E128" s="3"/>
      <c r="F128" s="3"/>
      <c r="G128" s="3"/>
      <c r="H128" s="3"/>
      <c r="I128" s="3"/>
      <c r="J128" s="3"/>
    </row>
    <row r="129" spans="4:10" x14ac:dyDescent="0.25">
      <c r="D129" s="3"/>
      <c r="E129" s="3"/>
      <c r="F129" s="3"/>
      <c r="G129" s="3"/>
      <c r="H129" s="3"/>
      <c r="I129" s="3"/>
      <c r="J129" s="3"/>
    </row>
    <row r="130" spans="4:10" x14ac:dyDescent="0.25">
      <c r="D130" s="3"/>
      <c r="E130" s="3"/>
      <c r="F130" s="3"/>
      <c r="G130" s="3"/>
      <c r="H130" s="3"/>
      <c r="I130" s="3"/>
      <c r="J130" s="3"/>
    </row>
    <row r="131" spans="4:10" x14ac:dyDescent="0.25">
      <c r="D131" s="3"/>
      <c r="E131" s="3"/>
      <c r="F131" s="3"/>
      <c r="G131" s="3"/>
      <c r="H131" s="3"/>
      <c r="I131" s="3"/>
      <c r="J131" s="3"/>
    </row>
    <row r="132" spans="4:10" x14ac:dyDescent="0.25">
      <c r="D132" s="3"/>
      <c r="E132" s="3"/>
      <c r="F132" s="3"/>
      <c r="G132" s="3"/>
      <c r="H132" s="3"/>
      <c r="I132" s="3"/>
      <c r="J132" s="3"/>
    </row>
    <row r="133" spans="4:10" x14ac:dyDescent="0.25">
      <c r="D133" s="3"/>
      <c r="E133" s="3"/>
      <c r="F133" s="3"/>
      <c r="G133" s="3"/>
      <c r="H133" s="3"/>
      <c r="I133" s="3"/>
      <c r="J133" s="3"/>
    </row>
    <row r="134" spans="4:10" x14ac:dyDescent="0.25">
      <c r="D134" s="3"/>
      <c r="E134" s="3"/>
      <c r="F134" s="3"/>
      <c r="G134" s="3"/>
      <c r="H134" s="3"/>
      <c r="I134" s="3"/>
      <c r="J134" s="3"/>
    </row>
    <row r="135" spans="4:10" x14ac:dyDescent="0.25">
      <c r="D135" s="3"/>
      <c r="E135" s="3"/>
      <c r="F135" s="3"/>
      <c r="G135" s="3"/>
      <c r="H135" s="3"/>
      <c r="I135" s="3"/>
      <c r="J135" s="3"/>
    </row>
    <row r="136" spans="4:10" x14ac:dyDescent="0.25">
      <c r="D136" s="3"/>
      <c r="E136" s="3"/>
      <c r="F136" s="3"/>
      <c r="G136" s="3"/>
      <c r="H136" s="3"/>
      <c r="I136" s="3"/>
      <c r="J136" s="3"/>
    </row>
    <row r="137" spans="4:10" x14ac:dyDescent="0.25">
      <c r="D137" s="3"/>
      <c r="E137" s="3"/>
      <c r="F137" s="3"/>
      <c r="G137" s="3"/>
      <c r="H137" s="3"/>
      <c r="I137" s="3"/>
      <c r="J137" s="3"/>
    </row>
    <row r="138" spans="4:10" x14ac:dyDescent="0.25">
      <c r="D138" s="3"/>
      <c r="E138" s="3"/>
      <c r="F138" s="3"/>
      <c r="G138" s="3"/>
      <c r="H138" s="3"/>
      <c r="I138" s="3"/>
      <c r="J138" s="3"/>
    </row>
    <row r="139" spans="4:10" x14ac:dyDescent="0.25">
      <c r="D139" s="3"/>
      <c r="E139" s="3"/>
      <c r="F139" s="3"/>
      <c r="G139" s="3"/>
      <c r="H139" s="3"/>
      <c r="I139" s="3"/>
      <c r="J139" s="3"/>
    </row>
    <row r="140" spans="4:10" x14ac:dyDescent="0.25">
      <c r="D140" s="3"/>
      <c r="E140" s="3"/>
      <c r="F140" s="3"/>
      <c r="G140" s="3"/>
      <c r="H140" s="3"/>
      <c r="I140" s="3"/>
      <c r="J140" s="3"/>
    </row>
    <row r="141" spans="4:10" x14ac:dyDescent="0.25">
      <c r="D141" s="3"/>
      <c r="E141" s="3"/>
      <c r="F141" s="3"/>
      <c r="G141" s="3"/>
      <c r="H141" s="3"/>
      <c r="I141" s="3"/>
      <c r="J141" s="3"/>
    </row>
    <row r="142" spans="4:10" x14ac:dyDescent="0.25">
      <c r="D142" s="3"/>
      <c r="E142" s="3"/>
      <c r="F142" s="3"/>
      <c r="G142" s="3"/>
      <c r="H142" s="3"/>
      <c r="I142" s="3"/>
      <c r="J142" s="3"/>
    </row>
    <row r="143" spans="4:10" x14ac:dyDescent="0.25">
      <c r="D143" s="3"/>
      <c r="E143" s="3"/>
      <c r="F143" s="3"/>
      <c r="G143" s="3"/>
      <c r="H143" s="3"/>
      <c r="I143" s="3"/>
      <c r="J143" s="3"/>
    </row>
    <row r="144" spans="4:10" x14ac:dyDescent="0.25">
      <c r="D144" s="3"/>
      <c r="E144" s="3"/>
      <c r="F144" s="3"/>
      <c r="G144" s="3"/>
      <c r="H144" s="3"/>
      <c r="I144" s="3"/>
      <c r="J144" s="3"/>
    </row>
    <row r="145" spans="4:10" x14ac:dyDescent="0.25">
      <c r="D145" s="3"/>
      <c r="E145" s="3"/>
      <c r="F145" s="3"/>
      <c r="G145" s="3"/>
      <c r="H145" s="3"/>
      <c r="I145" s="3"/>
      <c r="J145" s="3"/>
    </row>
    <row r="146" spans="4:10" x14ac:dyDescent="0.25">
      <c r="D146" s="3"/>
      <c r="E146" s="3"/>
      <c r="F146" s="3"/>
      <c r="G146" s="3"/>
      <c r="H146" s="3"/>
      <c r="I146" s="3"/>
      <c r="J146" s="3"/>
    </row>
    <row r="147" spans="4:10" x14ac:dyDescent="0.25">
      <c r="D147" s="3"/>
      <c r="E147" s="3"/>
      <c r="F147" s="3"/>
      <c r="G147" s="3"/>
      <c r="H147" s="3"/>
      <c r="I147" s="3"/>
      <c r="J147" s="3"/>
    </row>
    <row r="148" spans="4:10" x14ac:dyDescent="0.25">
      <c r="D148" s="3"/>
      <c r="E148" s="3"/>
      <c r="F148" s="3"/>
      <c r="G148" s="3"/>
      <c r="H148" s="3"/>
      <c r="I148" s="3"/>
      <c r="J148" s="3"/>
    </row>
    <row r="149" spans="4:10" x14ac:dyDescent="0.25">
      <c r="D149" s="3"/>
      <c r="E149" s="3"/>
      <c r="F149" s="3"/>
      <c r="G149" s="3"/>
      <c r="H149" s="3"/>
      <c r="I149" s="3"/>
      <c r="J149" s="3"/>
    </row>
    <row r="150" spans="4:10" x14ac:dyDescent="0.25">
      <c r="D150" s="3"/>
      <c r="E150" s="3"/>
      <c r="F150" s="3"/>
      <c r="G150" s="3"/>
      <c r="H150" s="3"/>
      <c r="I150" s="3"/>
      <c r="J150" s="3"/>
    </row>
    <row r="151" spans="4:10" x14ac:dyDescent="0.25">
      <c r="D151" s="3"/>
      <c r="E151" s="3"/>
      <c r="F151" s="3"/>
      <c r="G151" s="3"/>
      <c r="H151" s="3"/>
      <c r="I151" s="3"/>
      <c r="J151" s="3"/>
    </row>
    <row r="152" spans="4:10" x14ac:dyDescent="0.25">
      <c r="D152" s="3"/>
      <c r="E152" s="3"/>
      <c r="F152" s="3"/>
      <c r="G152" s="3"/>
      <c r="H152" s="3"/>
      <c r="I152" s="3"/>
      <c r="J152" s="3"/>
    </row>
    <row r="153" spans="4:10" x14ac:dyDescent="0.25">
      <c r="D153" s="3"/>
      <c r="E153" s="3"/>
      <c r="F153" s="3"/>
      <c r="G153" s="3"/>
      <c r="H153" s="3"/>
      <c r="I153" s="3"/>
      <c r="J153" s="3"/>
    </row>
    <row r="154" spans="4:10" x14ac:dyDescent="0.25">
      <c r="D154" s="3"/>
      <c r="E154" s="3"/>
      <c r="F154" s="3"/>
      <c r="G154" s="3"/>
      <c r="H154" s="3"/>
      <c r="I154" s="3"/>
      <c r="J154" s="3"/>
    </row>
    <row r="155" spans="4:10" x14ac:dyDescent="0.25">
      <c r="D155" s="3"/>
      <c r="E155" s="3"/>
      <c r="F155" s="3"/>
      <c r="G155" s="3"/>
      <c r="H155" s="3"/>
      <c r="I155" s="3"/>
      <c r="J155" s="3"/>
    </row>
    <row r="156" spans="4:10" x14ac:dyDescent="0.25">
      <c r="D156" s="3"/>
      <c r="E156" s="3"/>
      <c r="F156" s="3"/>
      <c r="G156" s="3"/>
      <c r="H156" s="3"/>
      <c r="I156" s="3"/>
      <c r="J156" s="3"/>
    </row>
    <row r="157" spans="4:10" x14ac:dyDescent="0.25">
      <c r="D157" s="3"/>
      <c r="E157" s="3"/>
      <c r="F157" s="3"/>
      <c r="G157" s="3"/>
      <c r="H157" s="3"/>
      <c r="I157" s="3"/>
      <c r="J157" s="3"/>
    </row>
    <row r="158" spans="4:10" x14ac:dyDescent="0.25">
      <c r="D158" s="3"/>
      <c r="E158" s="3"/>
      <c r="F158" s="3"/>
      <c r="G158" s="3"/>
      <c r="H158" s="3"/>
      <c r="I158" s="3"/>
      <c r="J158" s="3"/>
    </row>
    <row r="159" spans="4:10" x14ac:dyDescent="0.25">
      <c r="D159" s="3"/>
      <c r="E159" s="3"/>
      <c r="F159" s="3"/>
      <c r="G159" s="3"/>
      <c r="H159" s="3"/>
      <c r="I159" s="3"/>
      <c r="J159" s="3"/>
    </row>
    <row r="160" spans="4:10" x14ac:dyDescent="0.25">
      <c r="D160" s="3"/>
      <c r="E160" s="3"/>
      <c r="F160" s="3"/>
      <c r="G160" s="3"/>
      <c r="H160" s="3"/>
      <c r="I160" s="3"/>
      <c r="J160" s="3"/>
    </row>
    <row r="161" spans="4:10" x14ac:dyDescent="0.25">
      <c r="D161" s="3"/>
      <c r="E161" s="3"/>
      <c r="F161" s="3"/>
      <c r="G161" s="3"/>
      <c r="H161" s="3"/>
      <c r="I161" s="3"/>
      <c r="J161" s="3"/>
    </row>
    <row r="162" spans="4:10" x14ac:dyDescent="0.25">
      <c r="D162" s="3"/>
      <c r="E162" s="3"/>
      <c r="F162" s="3"/>
      <c r="G162" s="3"/>
      <c r="H162" s="3"/>
      <c r="I162" s="3"/>
      <c r="J162" s="3"/>
    </row>
    <row r="163" spans="4:10" x14ac:dyDescent="0.25">
      <c r="D163" s="3"/>
      <c r="E163" s="3"/>
      <c r="F163" s="3"/>
      <c r="G163" s="3"/>
      <c r="H163" s="3"/>
      <c r="I163" s="3"/>
      <c r="J163" s="3"/>
    </row>
    <row r="164" spans="4:10" x14ac:dyDescent="0.25">
      <c r="D164" s="3"/>
      <c r="E164" s="3"/>
      <c r="F164" s="3"/>
      <c r="G164" s="3"/>
      <c r="H164" s="3"/>
      <c r="I164" s="3"/>
      <c r="J164" s="3"/>
    </row>
    <row r="165" spans="4:10" x14ac:dyDescent="0.25">
      <c r="D165" s="3"/>
      <c r="E165" s="3"/>
      <c r="F165" s="3"/>
      <c r="G165" s="3"/>
      <c r="H165" s="3"/>
      <c r="I165" s="3"/>
      <c r="J165" s="3"/>
    </row>
    <row r="166" spans="4:10" x14ac:dyDescent="0.25">
      <c r="D166" s="3"/>
      <c r="E166" s="3"/>
      <c r="F166" s="3"/>
      <c r="G166" s="3"/>
      <c r="H166" s="3"/>
      <c r="I166" s="3"/>
      <c r="J166" s="3"/>
    </row>
    <row r="167" spans="4:10" x14ac:dyDescent="0.25">
      <c r="D167" s="3"/>
      <c r="E167" s="3"/>
      <c r="F167" s="3"/>
      <c r="G167" s="3"/>
      <c r="H167" s="3"/>
      <c r="I167" s="3"/>
      <c r="J167" s="3"/>
    </row>
    <row r="168" spans="4:10" x14ac:dyDescent="0.25">
      <c r="D168" s="3"/>
      <c r="E168" s="3"/>
      <c r="F168" s="3"/>
      <c r="G168" s="3"/>
      <c r="H168" s="3"/>
      <c r="I168" s="3"/>
      <c r="J168" s="3"/>
    </row>
    <row r="169" spans="4:10" x14ac:dyDescent="0.25">
      <c r="D169" s="3"/>
      <c r="E169" s="3"/>
      <c r="F169" s="3"/>
      <c r="G169" s="3"/>
      <c r="H169" s="3"/>
      <c r="I169" s="3"/>
      <c r="J169" s="3"/>
    </row>
    <row r="170" spans="4:10" x14ac:dyDescent="0.25">
      <c r="D170" s="3"/>
      <c r="E170" s="3"/>
      <c r="F170" s="3"/>
      <c r="G170" s="3"/>
      <c r="H170" s="3"/>
      <c r="I170" s="3"/>
      <c r="J170" s="3"/>
    </row>
    <row r="171" spans="4:10" x14ac:dyDescent="0.25">
      <c r="D171" s="3"/>
      <c r="E171" s="3"/>
      <c r="F171" s="3"/>
      <c r="G171" s="3"/>
      <c r="H171" s="3"/>
      <c r="I171" s="3"/>
      <c r="J171" s="3"/>
    </row>
    <row r="172" spans="4:10" x14ac:dyDescent="0.25">
      <c r="D172" s="3"/>
      <c r="E172" s="3"/>
      <c r="F172" s="3"/>
      <c r="G172" s="3"/>
      <c r="H172" s="3"/>
      <c r="I172" s="3"/>
      <c r="J172" s="3"/>
    </row>
    <row r="173" spans="4:10" x14ac:dyDescent="0.25">
      <c r="D173" s="3"/>
      <c r="E173" s="3"/>
      <c r="F173" s="3"/>
      <c r="G173" s="3"/>
      <c r="H173" s="3"/>
      <c r="I173" s="3"/>
      <c r="J173" s="3"/>
    </row>
    <row r="174" spans="4:10" x14ac:dyDescent="0.25">
      <c r="D174" s="3"/>
      <c r="E174" s="3"/>
      <c r="F174" s="3"/>
      <c r="G174" s="3"/>
      <c r="H174" s="3"/>
      <c r="I174" s="3"/>
      <c r="J174" s="3"/>
    </row>
    <row r="175" spans="4:10" x14ac:dyDescent="0.25">
      <c r="D175" s="3"/>
      <c r="E175" s="3"/>
      <c r="F175" s="3"/>
      <c r="G175" s="3"/>
      <c r="H175" s="3"/>
      <c r="I175" s="3"/>
      <c r="J175" s="3"/>
    </row>
    <row r="176" spans="4:10" x14ac:dyDescent="0.25">
      <c r="D176" s="3"/>
      <c r="E176" s="3"/>
      <c r="F176" s="3"/>
      <c r="G176" s="3"/>
      <c r="H176" s="3"/>
      <c r="I176" s="3"/>
      <c r="J176" s="3"/>
    </row>
    <row r="177" spans="4:10" x14ac:dyDescent="0.25">
      <c r="D177" s="3"/>
      <c r="E177" s="3"/>
      <c r="F177" s="3"/>
      <c r="G177" s="3"/>
      <c r="H177" s="3"/>
      <c r="I177" s="3"/>
      <c r="J177" s="3"/>
    </row>
    <row r="178" spans="4:10" x14ac:dyDescent="0.25">
      <c r="D178" s="3"/>
      <c r="E178" s="3"/>
      <c r="F178" s="3"/>
      <c r="G178" s="3"/>
      <c r="H178" s="3"/>
      <c r="I178" s="3"/>
      <c r="J178" s="3"/>
    </row>
    <row r="179" spans="4:10" x14ac:dyDescent="0.25">
      <c r="D179" s="3"/>
      <c r="E179" s="3"/>
      <c r="F179" s="3"/>
      <c r="G179" s="3"/>
      <c r="H179" s="3"/>
      <c r="I179" s="3"/>
      <c r="J179" s="3"/>
    </row>
    <row r="180" spans="4:10" x14ac:dyDescent="0.25">
      <c r="D180" s="3"/>
      <c r="E180" s="3"/>
      <c r="F180" s="3"/>
      <c r="G180" s="3"/>
      <c r="H180" s="3"/>
      <c r="I180" s="3"/>
      <c r="J180" s="3"/>
    </row>
    <row r="181" spans="4:10" x14ac:dyDescent="0.25">
      <c r="D181" s="3"/>
      <c r="E181" s="3"/>
      <c r="F181" s="3"/>
      <c r="G181" s="3"/>
      <c r="H181" s="3"/>
      <c r="I181" s="3"/>
      <c r="J181" s="3"/>
    </row>
    <row r="182" spans="4:10" x14ac:dyDescent="0.25">
      <c r="D182" s="3"/>
      <c r="E182" s="3"/>
      <c r="F182" s="3"/>
      <c r="G182" s="3"/>
      <c r="H182" s="3"/>
      <c r="I182" s="3"/>
      <c r="J182" s="3"/>
    </row>
    <row r="183" spans="4:10" x14ac:dyDescent="0.25">
      <c r="D183" s="3"/>
      <c r="E183" s="3"/>
      <c r="F183" s="3"/>
      <c r="G183" s="3"/>
      <c r="H183" s="3"/>
      <c r="I183" s="3"/>
      <c r="J183" s="3"/>
    </row>
    <row r="184" spans="4:10" x14ac:dyDescent="0.25">
      <c r="D184" s="3"/>
      <c r="E184" s="3"/>
      <c r="F184" s="3"/>
      <c r="G184" s="3"/>
      <c r="H184" s="3"/>
      <c r="I184" s="3"/>
      <c r="J184" s="3"/>
    </row>
    <row r="185" spans="4:10" x14ac:dyDescent="0.25">
      <c r="D185" s="3"/>
      <c r="E185" s="3"/>
      <c r="F185" s="3"/>
      <c r="G185" s="3"/>
      <c r="H185" s="3"/>
      <c r="I185" s="3"/>
      <c r="J185" s="3"/>
    </row>
    <row r="186" spans="4:10" x14ac:dyDescent="0.25">
      <c r="D186" s="3"/>
      <c r="E186" s="3"/>
      <c r="F186" s="3"/>
      <c r="G186" s="3"/>
      <c r="H186" s="3"/>
      <c r="I186" s="3"/>
      <c r="J186" s="3"/>
    </row>
    <row r="187" spans="4:10" x14ac:dyDescent="0.25">
      <c r="D187" s="3"/>
      <c r="E187" s="3"/>
      <c r="F187" s="3"/>
      <c r="G187" s="3"/>
      <c r="H187" s="3"/>
      <c r="I187" s="3"/>
      <c r="J187" s="3"/>
    </row>
    <row r="188" spans="4:10" x14ac:dyDescent="0.25">
      <c r="D188" s="3"/>
      <c r="E188" s="3"/>
      <c r="F188" s="3"/>
      <c r="G188" s="3"/>
      <c r="H188" s="3"/>
      <c r="I188" s="3"/>
      <c r="J188" s="3"/>
    </row>
    <row r="189" spans="4:10" x14ac:dyDescent="0.25">
      <c r="D189" s="3"/>
      <c r="E189" s="3"/>
      <c r="F189" s="3"/>
      <c r="G189" s="3"/>
      <c r="H189" s="3"/>
      <c r="I189" s="3"/>
      <c r="J189" s="3"/>
    </row>
    <row r="190" spans="4:10" x14ac:dyDescent="0.25">
      <c r="D190" s="3"/>
      <c r="E190" s="3"/>
      <c r="F190" s="3"/>
      <c r="G190" s="3"/>
      <c r="H190" s="3"/>
      <c r="I190" s="3"/>
      <c r="J190" s="3"/>
    </row>
    <row r="191" spans="4:10" x14ac:dyDescent="0.25">
      <c r="D191" s="3"/>
      <c r="E191" s="3"/>
      <c r="F191" s="3"/>
      <c r="G191" s="3"/>
      <c r="H191" s="3"/>
      <c r="I191" s="3"/>
      <c r="J191" s="3"/>
    </row>
    <row r="192" spans="4:10" x14ac:dyDescent="0.25">
      <c r="D192" s="3"/>
      <c r="E192" s="3"/>
      <c r="F192" s="3"/>
      <c r="G192" s="3"/>
      <c r="H192" s="3"/>
      <c r="I192" s="3"/>
      <c r="J192" s="3"/>
    </row>
    <row r="193" spans="4:10" x14ac:dyDescent="0.25">
      <c r="D193" s="3"/>
      <c r="E193" s="3"/>
      <c r="F193" s="3"/>
      <c r="G193" s="3"/>
      <c r="H193" s="3"/>
      <c r="I193" s="3"/>
      <c r="J193" s="3"/>
    </row>
    <row r="194" spans="4:10" x14ac:dyDescent="0.25">
      <c r="D194" s="3"/>
      <c r="E194" s="3"/>
      <c r="F194" s="3"/>
      <c r="G194" s="3"/>
      <c r="H194" s="3"/>
      <c r="I194" s="3"/>
      <c r="J194" s="3"/>
    </row>
  </sheetData>
  <sortState ref="B7:N11">
    <sortCondition descending="1" ref="N7:N11"/>
  </sortState>
  <mergeCells count="6">
    <mergeCell ref="D5:N5"/>
    <mergeCell ref="A1:C1"/>
    <mergeCell ref="D1:J3"/>
    <mergeCell ref="A2:C2"/>
    <mergeCell ref="A4:C4"/>
    <mergeCell ref="D4:N4"/>
  </mergeCells>
  <conditionalFormatting sqref="O7:O30">
    <cfRule type="containsText" dxfId="4" priority="1" operator="containsText" text="CLASIFICADO A COPETENCIAS FEI">
      <formula>NOT(ISERROR(SEARCH("CLASIFICADO A COPETENCIAS FEI",O7)))</formula>
    </cfRule>
  </conditionalFormatting>
  <pageMargins left="0.7" right="0.7" top="0.75" bottom="0.75" header="0.3" footer="0.3"/>
  <pageSetup scale="30" orientation="portrait" horizontalDpi="4294967293" verticalDpi="300" r:id="rId1"/>
  <rowBreaks count="1" manualBreakCount="1">
    <brk id="30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13</vt:i4>
      </vt:variant>
    </vt:vector>
  </HeadingPairs>
  <TitlesOfParts>
    <vt:vector size="28" baseType="lpstr">
      <vt:lpstr>CAMPEONES</vt:lpstr>
      <vt:lpstr>CAMPEONES </vt:lpstr>
      <vt:lpstr>EQUIPOS</vt:lpstr>
      <vt:lpstr>ELITE ABIERTA</vt:lpstr>
      <vt:lpstr>ELITE JUVENIL</vt:lpstr>
      <vt:lpstr>ELITE CABALLOS</vt:lpstr>
      <vt:lpstr>NOVICIOS ABIERTA</vt:lpstr>
      <vt:lpstr>NOVICIOS JUVENIL</vt:lpstr>
      <vt:lpstr>NOVICIOS MENORES</vt:lpstr>
      <vt:lpstr>NOVICIOS CABALLOS</vt:lpstr>
      <vt:lpstr>INFANTIL</vt:lpstr>
      <vt:lpstr>BINOMIOS</vt:lpstr>
      <vt:lpstr>MEJOR CONDICIÓN AB</vt:lpstr>
      <vt:lpstr>MEJOR CON JU</vt:lpstr>
      <vt:lpstr>SUPER CABALLO</vt:lpstr>
      <vt:lpstr>BINOMIOS!Área_de_impresión</vt:lpstr>
      <vt:lpstr>'ELITE ABIERTA'!Área_de_impresión</vt:lpstr>
      <vt:lpstr>'ELITE CABALLOS'!Área_de_impresión</vt:lpstr>
      <vt:lpstr>'ELITE JUVENIL'!Área_de_impresión</vt:lpstr>
      <vt:lpstr>EQUIPOS!Área_de_impresión</vt:lpstr>
      <vt:lpstr>INFANTIL!Área_de_impresión</vt:lpstr>
      <vt:lpstr>'MEJOR CON JU'!Área_de_impresión</vt:lpstr>
      <vt:lpstr>'MEJOR CONDICIÓN AB'!Área_de_impresión</vt:lpstr>
      <vt:lpstr>'NOVICIOS ABIERTA'!Área_de_impresión</vt:lpstr>
      <vt:lpstr>'NOVICIOS CABALLOS'!Área_de_impresión</vt:lpstr>
      <vt:lpstr>'NOVICIOS JUVENIL'!Área_de_impresión</vt:lpstr>
      <vt:lpstr>'NOVICIOS MENORES'!Área_de_impresión</vt:lpstr>
      <vt:lpstr>'SUPER CABALLO'!Área_de_impresión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1_2</dc:creator>
  <cp:lastModifiedBy>User</cp:lastModifiedBy>
  <cp:lastPrinted>2010-09-10T21:04:09Z</cp:lastPrinted>
  <dcterms:created xsi:type="dcterms:W3CDTF">2010-08-30T22:53:35Z</dcterms:created>
  <dcterms:modified xsi:type="dcterms:W3CDTF">2015-10-30T02:01:26Z</dcterms:modified>
</cp:coreProperties>
</file>